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hkuckova\Desktop\Podlimit § 110\38_25 DNsP fyz-reh odd Blok D\do profilu\"/>
    </mc:Choice>
  </mc:AlternateContent>
  <xr:revisionPtr revIDLastSave="0" documentId="8_{8955A727-5BBD-4305-AB27-5E3F22A467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ácia stavby" sheetId="1" r:id="rId1"/>
    <sheet name="3-2023-001 - Rekonštrukci..." sheetId="2" r:id="rId2"/>
  </sheets>
  <definedNames>
    <definedName name="_xlnm._FilterDatabase" localSheetId="1" hidden="1">'3-2023-001 - Rekonštrukci...'!$C$138:$K$813</definedName>
    <definedName name="_xlnm.Print_Titles" localSheetId="1">'3-2023-001 - Rekonštrukci...'!$138:$138</definedName>
    <definedName name="_xlnm.Print_Titles" localSheetId="0">'Rekapitulácia stavby'!$92:$92</definedName>
    <definedName name="_xlnm.Print_Area" localSheetId="1">'3-2023-001 - Rekonštrukci...'!$C$4:$J$75,'3-2023-001 - Rekonštrukci...'!$C$81:$J$122,'3-2023-001 - Rekonštrukci...'!$C$128:$J$813</definedName>
    <definedName name="_xlnm.Print_Area" localSheetId="0">'Rekapitulácia stavby'!$D$4:$AO$76,'Rekapitulácia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95" i="1"/>
  <c r="J33" i="2"/>
  <c r="AX95" i="1"/>
  <c r="BI813" i="2"/>
  <c r="BH813" i="2"/>
  <c r="BG813" i="2"/>
  <c r="BE813" i="2"/>
  <c r="T813" i="2"/>
  <c r="T812" i="2"/>
  <c r="R813" i="2"/>
  <c r="R812" i="2"/>
  <c r="P813" i="2"/>
  <c r="P812" i="2"/>
  <c r="BI811" i="2"/>
  <c r="BH811" i="2"/>
  <c r="BG811" i="2"/>
  <c r="BE811" i="2"/>
  <c r="T811" i="2"/>
  <c r="R811" i="2"/>
  <c r="P811" i="2"/>
  <c r="BI810" i="2"/>
  <c r="BH810" i="2"/>
  <c r="BG810" i="2"/>
  <c r="BE810" i="2"/>
  <c r="T810" i="2"/>
  <c r="R810" i="2"/>
  <c r="P810" i="2"/>
  <c r="BI809" i="2"/>
  <c r="BH809" i="2"/>
  <c r="BG809" i="2"/>
  <c r="BE809" i="2"/>
  <c r="T809" i="2"/>
  <c r="R809" i="2"/>
  <c r="P809" i="2"/>
  <c r="BI808" i="2"/>
  <c r="BH808" i="2"/>
  <c r="BG808" i="2"/>
  <c r="BE808" i="2"/>
  <c r="T808" i="2"/>
  <c r="R808" i="2"/>
  <c r="P808" i="2"/>
  <c r="BI807" i="2"/>
  <c r="BH807" i="2"/>
  <c r="BG807" i="2"/>
  <c r="BE807" i="2"/>
  <c r="T807" i="2"/>
  <c r="R807" i="2"/>
  <c r="P807" i="2"/>
  <c r="BI806" i="2"/>
  <c r="BH806" i="2"/>
  <c r="BG806" i="2"/>
  <c r="BE806" i="2"/>
  <c r="T806" i="2"/>
  <c r="R806" i="2"/>
  <c r="P806" i="2"/>
  <c r="BI805" i="2"/>
  <c r="BH805" i="2"/>
  <c r="BG805" i="2"/>
  <c r="BE805" i="2"/>
  <c r="T805" i="2"/>
  <c r="R805" i="2"/>
  <c r="P805" i="2"/>
  <c r="BI804" i="2"/>
  <c r="BH804" i="2"/>
  <c r="BG804" i="2"/>
  <c r="BE804" i="2"/>
  <c r="T804" i="2"/>
  <c r="R804" i="2"/>
  <c r="P804" i="2"/>
  <c r="BI803" i="2"/>
  <c r="BH803" i="2"/>
  <c r="BG803" i="2"/>
  <c r="BE803" i="2"/>
  <c r="T803" i="2"/>
  <c r="R803" i="2"/>
  <c r="P803" i="2"/>
  <c r="BI802" i="2"/>
  <c r="BH802" i="2"/>
  <c r="BG802" i="2"/>
  <c r="BE802" i="2"/>
  <c r="T802" i="2"/>
  <c r="R802" i="2"/>
  <c r="P802" i="2"/>
  <c r="BI801" i="2"/>
  <c r="BH801" i="2"/>
  <c r="BG801" i="2"/>
  <c r="BE801" i="2"/>
  <c r="T801" i="2"/>
  <c r="R801" i="2"/>
  <c r="P801" i="2"/>
  <c r="BI800" i="2"/>
  <c r="BH800" i="2"/>
  <c r="BG800" i="2"/>
  <c r="BE800" i="2"/>
  <c r="T800" i="2"/>
  <c r="R800" i="2"/>
  <c r="P800" i="2"/>
  <c r="BI799" i="2"/>
  <c r="BH799" i="2"/>
  <c r="BG799" i="2"/>
  <c r="BE799" i="2"/>
  <c r="T799" i="2"/>
  <c r="R799" i="2"/>
  <c r="P799" i="2"/>
  <c r="BI798" i="2"/>
  <c r="BH798" i="2"/>
  <c r="BG798" i="2"/>
  <c r="BE798" i="2"/>
  <c r="T798" i="2"/>
  <c r="R798" i="2"/>
  <c r="P798" i="2"/>
  <c r="BI797" i="2"/>
  <c r="BH797" i="2"/>
  <c r="BG797" i="2"/>
  <c r="BE797" i="2"/>
  <c r="T797" i="2"/>
  <c r="R797" i="2"/>
  <c r="P797" i="2"/>
  <c r="BI796" i="2"/>
  <c r="BH796" i="2"/>
  <c r="BG796" i="2"/>
  <c r="BE796" i="2"/>
  <c r="T796" i="2"/>
  <c r="R796" i="2"/>
  <c r="P796" i="2"/>
  <c r="BI795" i="2"/>
  <c r="BH795" i="2"/>
  <c r="BG795" i="2"/>
  <c r="BE795" i="2"/>
  <c r="T795" i="2"/>
  <c r="R795" i="2"/>
  <c r="P795" i="2"/>
  <c r="BI794" i="2"/>
  <c r="BH794" i="2"/>
  <c r="BG794" i="2"/>
  <c r="BE794" i="2"/>
  <c r="T794" i="2"/>
  <c r="R794" i="2"/>
  <c r="P794" i="2"/>
  <c r="BI793" i="2"/>
  <c r="BH793" i="2"/>
  <c r="BG793" i="2"/>
  <c r="BE793" i="2"/>
  <c r="T793" i="2"/>
  <c r="R793" i="2"/>
  <c r="P793" i="2"/>
  <c r="BI792" i="2"/>
  <c r="BH792" i="2"/>
  <c r="BG792" i="2"/>
  <c r="BE792" i="2"/>
  <c r="T792" i="2"/>
  <c r="R792" i="2"/>
  <c r="P792" i="2"/>
  <c r="BI791" i="2"/>
  <c r="BH791" i="2"/>
  <c r="BG791" i="2"/>
  <c r="BE791" i="2"/>
  <c r="T791" i="2"/>
  <c r="R791" i="2"/>
  <c r="P791" i="2"/>
  <c r="BI790" i="2"/>
  <c r="BH790" i="2"/>
  <c r="BG790" i="2"/>
  <c r="BE790" i="2"/>
  <c r="T790" i="2"/>
  <c r="R790" i="2"/>
  <c r="P790" i="2"/>
  <c r="BI789" i="2"/>
  <c r="BH789" i="2"/>
  <c r="BG789" i="2"/>
  <c r="BE789" i="2"/>
  <c r="T789" i="2"/>
  <c r="R789" i="2"/>
  <c r="P789" i="2"/>
  <c r="BI788" i="2"/>
  <c r="BH788" i="2"/>
  <c r="BG788" i="2"/>
  <c r="BE788" i="2"/>
  <c r="T788" i="2"/>
  <c r="R788" i="2"/>
  <c r="P788" i="2"/>
  <c r="BI787" i="2"/>
  <c r="BH787" i="2"/>
  <c r="BG787" i="2"/>
  <c r="BE787" i="2"/>
  <c r="T787" i="2"/>
  <c r="R787" i="2"/>
  <c r="P787" i="2"/>
  <c r="BI786" i="2"/>
  <c r="BH786" i="2"/>
  <c r="BG786" i="2"/>
  <c r="BE786" i="2"/>
  <c r="T786" i="2"/>
  <c r="R786" i="2"/>
  <c r="P786" i="2"/>
  <c r="BI785" i="2"/>
  <c r="BH785" i="2"/>
  <c r="BG785" i="2"/>
  <c r="BE785" i="2"/>
  <c r="T785" i="2"/>
  <c r="R785" i="2"/>
  <c r="P785" i="2"/>
  <c r="BI784" i="2"/>
  <c r="BH784" i="2"/>
  <c r="BG784" i="2"/>
  <c r="BE784" i="2"/>
  <c r="T784" i="2"/>
  <c r="R784" i="2"/>
  <c r="P784" i="2"/>
  <c r="BI783" i="2"/>
  <c r="BH783" i="2"/>
  <c r="BG783" i="2"/>
  <c r="BE783" i="2"/>
  <c r="T783" i="2"/>
  <c r="R783" i="2"/>
  <c r="P783" i="2"/>
  <c r="BI782" i="2"/>
  <c r="BH782" i="2"/>
  <c r="BG782" i="2"/>
  <c r="BE782" i="2"/>
  <c r="T782" i="2"/>
  <c r="R782" i="2"/>
  <c r="P782" i="2"/>
  <c r="BI781" i="2"/>
  <c r="BH781" i="2"/>
  <c r="BG781" i="2"/>
  <c r="BE781" i="2"/>
  <c r="T781" i="2"/>
  <c r="R781" i="2"/>
  <c r="P781" i="2"/>
  <c r="BI780" i="2"/>
  <c r="BH780" i="2"/>
  <c r="BG780" i="2"/>
  <c r="BE780" i="2"/>
  <c r="T780" i="2"/>
  <c r="R780" i="2"/>
  <c r="P780" i="2"/>
  <c r="BI779" i="2"/>
  <c r="BH779" i="2"/>
  <c r="BG779" i="2"/>
  <c r="BE779" i="2"/>
  <c r="T779" i="2"/>
  <c r="R779" i="2"/>
  <c r="P779" i="2"/>
  <c r="BI778" i="2"/>
  <c r="BH778" i="2"/>
  <c r="BG778" i="2"/>
  <c r="BE778" i="2"/>
  <c r="T778" i="2"/>
  <c r="R778" i="2"/>
  <c r="P778" i="2"/>
  <c r="BI777" i="2"/>
  <c r="BH777" i="2"/>
  <c r="BG777" i="2"/>
  <c r="BE777" i="2"/>
  <c r="T777" i="2"/>
  <c r="R777" i="2"/>
  <c r="P777" i="2"/>
  <c r="BI776" i="2"/>
  <c r="BH776" i="2"/>
  <c r="BG776" i="2"/>
  <c r="BE776" i="2"/>
  <c r="T776" i="2"/>
  <c r="R776" i="2"/>
  <c r="P776" i="2"/>
  <c r="BI775" i="2"/>
  <c r="BH775" i="2"/>
  <c r="BG775" i="2"/>
  <c r="BE775" i="2"/>
  <c r="T775" i="2"/>
  <c r="R775" i="2"/>
  <c r="P775" i="2"/>
  <c r="BI774" i="2"/>
  <c r="BH774" i="2"/>
  <c r="BG774" i="2"/>
  <c r="BE774" i="2"/>
  <c r="T774" i="2"/>
  <c r="R774" i="2"/>
  <c r="P774" i="2"/>
  <c r="BI773" i="2"/>
  <c r="BH773" i="2"/>
  <c r="BG773" i="2"/>
  <c r="BE773" i="2"/>
  <c r="T773" i="2"/>
  <c r="R773" i="2"/>
  <c r="P773" i="2"/>
  <c r="BI772" i="2"/>
  <c r="BH772" i="2"/>
  <c r="BG772" i="2"/>
  <c r="BE772" i="2"/>
  <c r="T772" i="2"/>
  <c r="R772" i="2"/>
  <c r="P772" i="2"/>
  <c r="BI771" i="2"/>
  <c r="BH771" i="2"/>
  <c r="BG771" i="2"/>
  <c r="BE771" i="2"/>
  <c r="T771" i="2"/>
  <c r="R771" i="2"/>
  <c r="P771" i="2"/>
  <c r="BI770" i="2"/>
  <c r="BH770" i="2"/>
  <c r="BG770" i="2"/>
  <c r="BE770" i="2"/>
  <c r="T770" i="2"/>
  <c r="R770" i="2"/>
  <c r="P770" i="2"/>
  <c r="BI769" i="2"/>
  <c r="BH769" i="2"/>
  <c r="BG769" i="2"/>
  <c r="BE769" i="2"/>
  <c r="T769" i="2"/>
  <c r="R769" i="2"/>
  <c r="P769" i="2"/>
  <c r="BI768" i="2"/>
  <c r="BH768" i="2"/>
  <c r="BG768" i="2"/>
  <c r="BE768" i="2"/>
  <c r="T768" i="2"/>
  <c r="R768" i="2"/>
  <c r="P768" i="2"/>
  <c r="BI767" i="2"/>
  <c r="BH767" i="2"/>
  <c r="BG767" i="2"/>
  <c r="BE767" i="2"/>
  <c r="T767" i="2"/>
  <c r="R767" i="2"/>
  <c r="P767" i="2"/>
  <c r="BI766" i="2"/>
  <c r="BH766" i="2"/>
  <c r="BG766" i="2"/>
  <c r="BE766" i="2"/>
  <c r="T766" i="2"/>
  <c r="R766" i="2"/>
  <c r="P766" i="2"/>
  <c r="BI765" i="2"/>
  <c r="BH765" i="2"/>
  <c r="BG765" i="2"/>
  <c r="BE765" i="2"/>
  <c r="T765" i="2"/>
  <c r="R765" i="2"/>
  <c r="P765" i="2"/>
  <c r="BI764" i="2"/>
  <c r="BH764" i="2"/>
  <c r="BG764" i="2"/>
  <c r="BE764" i="2"/>
  <c r="T764" i="2"/>
  <c r="R764" i="2"/>
  <c r="P764" i="2"/>
  <c r="BI763" i="2"/>
  <c r="BH763" i="2"/>
  <c r="BG763" i="2"/>
  <c r="BE763" i="2"/>
  <c r="T763" i="2"/>
  <c r="R763" i="2"/>
  <c r="P763" i="2"/>
  <c r="BI762" i="2"/>
  <c r="BH762" i="2"/>
  <c r="BG762" i="2"/>
  <c r="BE762" i="2"/>
  <c r="T762" i="2"/>
  <c r="R762" i="2"/>
  <c r="P762" i="2"/>
  <c r="BI761" i="2"/>
  <c r="BH761" i="2"/>
  <c r="BG761" i="2"/>
  <c r="BE761" i="2"/>
  <c r="T761" i="2"/>
  <c r="R761" i="2"/>
  <c r="P761" i="2"/>
  <c r="BI760" i="2"/>
  <c r="BH760" i="2"/>
  <c r="BG760" i="2"/>
  <c r="BE760" i="2"/>
  <c r="T760" i="2"/>
  <c r="R760" i="2"/>
  <c r="P760" i="2"/>
  <c r="BI759" i="2"/>
  <c r="BH759" i="2"/>
  <c r="BG759" i="2"/>
  <c r="BE759" i="2"/>
  <c r="T759" i="2"/>
  <c r="R759" i="2"/>
  <c r="P759" i="2"/>
  <c r="BI758" i="2"/>
  <c r="BH758" i="2"/>
  <c r="BG758" i="2"/>
  <c r="BE758" i="2"/>
  <c r="T758" i="2"/>
  <c r="R758" i="2"/>
  <c r="P758" i="2"/>
  <c r="BI757" i="2"/>
  <c r="BH757" i="2"/>
  <c r="BG757" i="2"/>
  <c r="BE757" i="2"/>
  <c r="T757" i="2"/>
  <c r="R757" i="2"/>
  <c r="P757" i="2"/>
  <c r="BI756" i="2"/>
  <c r="BH756" i="2"/>
  <c r="BG756" i="2"/>
  <c r="BE756" i="2"/>
  <c r="T756" i="2"/>
  <c r="R756" i="2"/>
  <c r="P756" i="2"/>
  <c r="BI755" i="2"/>
  <c r="BH755" i="2"/>
  <c r="BG755" i="2"/>
  <c r="BE755" i="2"/>
  <c r="T755" i="2"/>
  <c r="R755" i="2"/>
  <c r="P755" i="2"/>
  <c r="BI754" i="2"/>
  <c r="BH754" i="2"/>
  <c r="BG754" i="2"/>
  <c r="BE754" i="2"/>
  <c r="T754" i="2"/>
  <c r="R754" i="2"/>
  <c r="P754" i="2"/>
  <c r="BI753" i="2"/>
  <c r="BH753" i="2"/>
  <c r="BG753" i="2"/>
  <c r="BE753" i="2"/>
  <c r="T753" i="2"/>
  <c r="R753" i="2"/>
  <c r="P753" i="2"/>
  <c r="BI752" i="2"/>
  <c r="BH752" i="2"/>
  <c r="BG752" i="2"/>
  <c r="BE752" i="2"/>
  <c r="T752" i="2"/>
  <c r="R752" i="2"/>
  <c r="P752" i="2"/>
  <c r="BI751" i="2"/>
  <c r="BH751" i="2"/>
  <c r="BG751" i="2"/>
  <c r="BE751" i="2"/>
  <c r="T751" i="2"/>
  <c r="R751" i="2"/>
  <c r="P751" i="2"/>
  <c r="BI750" i="2"/>
  <c r="BH750" i="2"/>
  <c r="BG750" i="2"/>
  <c r="BE750" i="2"/>
  <c r="T750" i="2"/>
  <c r="R750" i="2"/>
  <c r="P750" i="2"/>
  <c r="BI749" i="2"/>
  <c r="BH749" i="2"/>
  <c r="BG749" i="2"/>
  <c r="BE749" i="2"/>
  <c r="T749" i="2"/>
  <c r="R749" i="2"/>
  <c r="P749" i="2"/>
  <c r="BI748" i="2"/>
  <c r="BH748" i="2"/>
  <c r="BG748" i="2"/>
  <c r="BE748" i="2"/>
  <c r="T748" i="2"/>
  <c r="R748" i="2"/>
  <c r="P748" i="2"/>
  <c r="BI747" i="2"/>
  <c r="BH747" i="2"/>
  <c r="BG747" i="2"/>
  <c r="BE747" i="2"/>
  <c r="T747" i="2"/>
  <c r="R747" i="2"/>
  <c r="P747" i="2"/>
  <c r="BI746" i="2"/>
  <c r="BH746" i="2"/>
  <c r="BG746" i="2"/>
  <c r="BE746" i="2"/>
  <c r="T746" i="2"/>
  <c r="R746" i="2"/>
  <c r="P746" i="2"/>
  <c r="BI745" i="2"/>
  <c r="BH745" i="2"/>
  <c r="BG745" i="2"/>
  <c r="BE745" i="2"/>
  <c r="T745" i="2"/>
  <c r="R745" i="2"/>
  <c r="P745" i="2"/>
  <c r="BI744" i="2"/>
  <c r="BH744" i="2"/>
  <c r="BG744" i="2"/>
  <c r="BE744" i="2"/>
  <c r="T744" i="2"/>
  <c r="R744" i="2"/>
  <c r="P744" i="2"/>
  <c r="BI743" i="2"/>
  <c r="BH743" i="2"/>
  <c r="BG743" i="2"/>
  <c r="BE743" i="2"/>
  <c r="T743" i="2"/>
  <c r="R743" i="2"/>
  <c r="P743" i="2"/>
  <c r="BI742" i="2"/>
  <c r="BH742" i="2"/>
  <c r="BG742" i="2"/>
  <c r="BE742" i="2"/>
  <c r="T742" i="2"/>
  <c r="R742" i="2"/>
  <c r="P742" i="2"/>
  <c r="BI741" i="2"/>
  <c r="BH741" i="2"/>
  <c r="BG741" i="2"/>
  <c r="BE741" i="2"/>
  <c r="T741" i="2"/>
  <c r="R741" i="2"/>
  <c r="P741" i="2"/>
  <c r="BI740" i="2"/>
  <c r="BH740" i="2"/>
  <c r="BG740" i="2"/>
  <c r="BE740" i="2"/>
  <c r="T740" i="2"/>
  <c r="R740" i="2"/>
  <c r="P740" i="2"/>
  <c r="BI739" i="2"/>
  <c r="BH739" i="2"/>
  <c r="BG739" i="2"/>
  <c r="BE739" i="2"/>
  <c r="T739" i="2"/>
  <c r="R739" i="2"/>
  <c r="P739" i="2"/>
  <c r="BI738" i="2"/>
  <c r="BH738" i="2"/>
  <c r="BG738" i="2"/>
  <c r="BE738" i="2"/>
  <c r="T738" i="2"/>
  <c r="R738" i="2"/>
  <c r="P738" i="2"/>
  <c r="BI737" i="2"/>
  <c r="BH737" i="2"/>
  <c r="BG737" i="2"/>
  <c r="BE737" i="2"/>
  <c r="T737" i="2"/>
  <c r="R737" i="2"/>
  <c r="P737" i="2"/>
  <c r="BI736" i="2"/>
  <c r="BH736" i="2"/>
  <c r="BG736" i="2"/>
  <c r="BE736" i="2"/>
  <c r="T736" i="2"/>
  <c r="R736" i="2"/>
  <c r="P736" i="2"/>
  <c r="BI735" i="2"/>
  <c r="BH735" i="2"/>
  <c r="BG735" i="2"/>
  <c r="BE735" i="2"/>
  <c r="T735" i="2"/>
  <c r="R735" i="2"/>
  <c r="P735" i="2"/>
  <c r="BI734" i="2"/>
  <c r="BH734" i="2"/>
  <c r="BG734" i="2"/>
  <c r="BE734" i="2"/>
  <c r="T734" i="2"/>
  <c r="R734" i="2"/>
  <c r="P734" i="2"/>
  <c r="BI733" i="2"/>
  <c r="BH733" i="2"/>
  <c r="BG733" i="2"/>
  <c r="BE733" i="2"/>
  <c r="T733" i="2"/>
  <c r="R733" i="2"/>
  <c r="P733" i="2"/>
  <c r="BI732" i="2"/>
  <c r="BH732" i="2"/>
  <c r="BG732" i="2"/>
  <c r="BE732" i="2"/>
  <c r="T732" i="2"/>
  <c r="R732" i="2"/>
  <c r="P732" i="2"/>
  <c r="BI731" i="2"/>
  <c r="BH731" i="2"/>
  <c r="BG731" i="2"/>
  <c r="BE731" i="2"/>
  <c r="T731" i="2"/>
  <c r="R731" i="2"/>
  <c r="P731" i="2"/>
  <c r="BI730" i="2"/>
  <c r="BH730" i="2"/>
  <c r="BG730" i="2"/>
  <c r="BE730" i="2"/>
  <c r="T730" i="2"/>
  <c r="R730" i="2"/>
  <c r="P730" i="2"/>
  <c r="BI729" i="2"/>
  <c r="BH729" i="2"/>
  <c r="BG729" i="2"/>
  <c r="BE729" i="2"/>
  <c r="T729" i="2"/>
  <c r="R729" i="2"/>
  <c r="P729" i="2"/>
  <c r="BI728" i="2"/>
  <c r="BH728" i="2"/>
  <c r="BG728" i="2"/>
  <c r="BE728" i="2"/>
  <c r="T728" i="2"/>
  <c r="R728" i="2"/>
  <c r="P728" i="2"/>
  <c r="BI727" i="2"/>
  <c r="BH727" i="2"/>
  <c r="BG727" i="2"/>
  <c r="BE727" i="2"/>
  <c r="T727" i="2"/>
  <c r="R727" i="2"/>
  <c r="P727" i="2"/>
  <c r="BI726" i="2"/>
  <c r="BH726" i="2"/>
  <c r="BG726" i="2"/>
  <c r="BE726" i="2"/>
  <c r="T726" i="2"/>
  <c r="R726" i="2"/>
  <c r="P726" i="2"/>
  <c r="BI725" i="2"/>
  <c r="BH725" i="2"/>
  <c r="BG725" i="2"/>
  <c r="BE725" i="2"/>
  <c r="T725" i="2"/>
  <c r="R725" i="2"/>
  <c r="P725" i="2"/>
  <c r="BI724" i="2"/>
  <c r="BH724" i="2"/>
  <c r="BG724" i="2"/>
  <c r="BE724" i="2"/>
  <c r="T724" i="2"/>
  <c r="R724" i="2"/>
  <c r="P724" i="2"/>
  <c r="BI723" i="2"/>
  <c r="BH723" i="2"/>
  <c r="BG723" i="2"/>
  <c r="BE723" i="2"/>
  <c r="T723" i="2"/>
  <c r="R723" i="2"/>
  <c r="P723" i="2"/>
  <c r="BI722" i="2"/>
  <c r="BH722" i="2"/>
  <c r="BG722" i="2"/>
  <c r="BE722" i="2"/>
  <c r="T722" i="2"/>
  <c r="R722" i="2"/>
  <c r="P722" i="2"/>
  <c r="BI721" i="2"/>
  <c r="BH721" i="2"/>
  <c r="BG721" i="2"/>
  <c r="BE721" i="2"/>
  <c r="T721" i="2"/>
  <c r="R721" i="2"/>
  <c r="P721" i="2"/>
  <c r="BI720" i="2"/>
  <c r="BH720" i="2"/>
  <c r="BG720" i="2"/>
  <c r="BE720" i="2"/>
  <c r="T720" i="2"/>
  <c r="R720" i="2"/>
  <c r="P720" i="2"/>
  <c r="BI719" i="2"/>
  <c r="BH719" i="2"/>
  <c r="BG719" i="2"/>
  <c r="BE719" i="2"/>
  <c r="T719" i="2"/>
  <c r="R719" i="2"/>
  <c r="P719" i="2"/>
  <c r="BI718" i="2"/>
  <c r="BH718" i="2"/>
  <c r="BG718" i="2"/>
  <c r="BE718" i="2"/>
  <c r="T718" i="2"/>
  <c r="R718" i="2"/>
  <c r="P718" i="2"/>
  <c r="BI717" i="2"/>
  <c r="BH717" i="2"/>
  <c r="BG717" i="2"/>
  <c r="BE717" i="2"/>
  <c r="T717" i="2"/>
  <c r="R717" i="2"/>
  <c r="P717" i="2"/>
  <c r="BI716" i="2"/>
  <c r="BH716" i="2"/>
  <c r="BG716" i="2"/>
  <c r="BE716" i="2"/>
  <c r="T716" i="2"/>
  <c r="R716" i="2"/>
  <c r="P716" i="2"/>
  <c r="BI715" i="2"/>
  <c r="BH715" i="2"/>
  <c r="BG715" i="2"/>
  <c r="BE715" i="2"/>
  <c r="T715" i="2"/>
  <c r="R715" i="2"/>
  <c r="P715" i="2"/>
  <c r="BI714" i="2"/>
  <c r="BH714" i="2"/>
  <c r="BG714" i="2"/>
  <c r="BE714" i="2"/>
  <c r="T714" i="2"/>
  <c r="R714" i="2"/>
  <c r="P714" i="2"/>
  <c r="BI713" i="2"/>
  <c r="BH713" i="2"/>
  <c r="BG713" i="2"/>
  <c r="BE713" i="2"/>
  <c r="T713" i="2"/>
  <c r="R713" i="2"/>
  <c r="P713" i="2"/>
  <c r="BI712" i="2"/>
  <c r="BH712" i="2"/>
  <c r="BG712" i="2"/>
  <c r="BE712" i="2"/>
  <c r="T712" i="2"/>
  <c r="R712" i="2"/>
  <c r="P712" i="2"/>
  <c r="BI711" i="2"/>
  <c r="BH711" i="2"/>
  <c r="BG711" i="2"/>
  <c r="BE711" i="2"/>
  <c r="T711" i="2"/>
  <c r="R711" i="2"/>
  <c r="P711" i="2"/>
  <c r="BI710" i="2"/>
  <c r="BH710" i="2"/>
  <c r="BG710" i="2"/>
  <c r="BE710" i="2"/>
  <c r="T710" i="2"/>
  <c r="R710" i="2"/>
  <c r="P710" i="2"/>
  <c r="BI709" i="2"/>
  <c r="BH709" i="2"/>
  <c r="BG709" i="2"/>
  <c r="BE709" i="2"/>
  <c r="T709" i="2"/>
  <c r="R709" i="2"/>
  <c r="P709" i="2"/>
  <c r="BI708" i="2"/>
  <c r="BH708" i="2"/>
  <c r="BG708" i="2"/>
  <c r="BE708" i="2"/>
  <c r="T708" i="2"/>
  <c r="R708" i="2"/>
  <c r="P708" i="2"/>
  <c r="BI707" i="2"/>
  <c r="BH707" i="2"/>
  <c r="BG707" i="2"/>
  <c r="BE707" i="2"/>
  <c r="T707" i="2"/>
  <c r="R707" i="2"/>
  <c r="P707" i="2"/>
  <c r="BI706" i="2"/>
  <c r="BH706" i="2"/>
  <c r="BG706" i="2"/>
  <c r="BE706" i="2"/>
  <c r="T706" i="2"/>
  <c r="R706" i="2"/>
  <c r="P706" i="2"/>
  <c r="BI705" i="2"/>
  <c r="BH705" i="2"/>
  <c r="BG705" i="2"/>
  <c r="BE705" i="2"/>
  <c r="T705" i="2"/>
  <c r="R705" i="2"/>
  <c r="P705" i="2"/>
  <c r="BI704" i="2"/>
  <c r="BH704" i="2"/>
  <c r="BG704" i="2"/>
  <c r="BE704" i="2"/>
  <c r="T704" i="2"/>
  <c r="R704" i="2"/>
  <c r="P704" i="2"/>
  <c r="BI703" i="2"/>
  <c r="BH703" i="2"/>
  <c r="BG703" i="2"/>
  <c r="BE703" i="2"/>
  <c r="T703" i="2"/>
  <c r="R703" i="2"/>
  <c r="P703" i="2"/>
  <c r="BI702" i="2"/>
  <c r="BH702" i="2"/>
  <c r="BG702" i="2"/>
  <c r="BE702" i="2"/>
  <c r="T702" i="2"/>
  <c r="R702" i="2"/>
  <c r="P702" i="2"/>
  <c r="BI701" i="2"/>
  <c r="BH701" i="2"/>
  <c r="BG701" i="2"/>
  <c r="BE701" i="2"/>
  <c r="T701" i="2"/>
  <c r="R701" i="2"/>
  <c r="P701" i="2"/>
  <c r="BI700" i="2"/>
  <c r="BH700" i="2"/>
  <c r="BG700" i="2"/>
  <c r="BE700" i="2"/>
  <c r="T700" i="2"/>
  <c r="R700" i="2"/>
  <c r="P700" i="2"/>
  <c r="BI699" i="2"/>
  <c r="BH699" i="2"/>
  <c r="BG699" i="2"/>
  <c r="BE699" i="2"/>
  <c r="T699" i="2"/>
  <c r="R699" i="2"/>
  <c r="P699" i="2"/>
  <c r="BI698" i="2"/>
  <c r="BH698" i="2"/>
  <c r="BG698" i="2"/>
  <c r="BE698" i="2"/>
  <c r="T698" i="2"/>
  <c r="R698" i="2"/>
  <c r="P698" i="2"/>
  <c r="BI697" i="2"/>
  <c r="BH697" i="2"/>
  <c r="BG697" i="2"/>
  <c r="BE697" i="2"/>
  <c r="T697" i="2"/>
  <c r="R697" i="2"/>
  <c r="P697" i="2"/>
  <c r="BI696" i="2"/>
  <c r="BH696" i="2"/>
  <c r="BG696" i="2"/>
  <c r="BE696" i="2"/>
  <c r="T696" i="2"/>
  <c r="R696" i="2"/>
  <c r="P696" i="2"/>
  <c r="BI695" i="2"/>
  <c r="BH695" i="2"/>
  <c r="BG695" i="2"/>
  <c r="BE695" i="2"/>
  <c r="T695" i="2"/>
  <c r="R695" i="2"/>
  <c r="P695" i="2"/>
  <c r="BI694" i="2"/>
  <c r="BH694" i="2"/>
  <c r="BG694" i="2"/>
  <c r="BE694" i="2"/>
  <c r="T694" i="2"/>
  <c r="R694" i="2"/>
  <c r="P694" i="2"/>
  <c r="BI693" i="2"/>
  <c r="BH693" i="2"/>
  <c r="BG693" i="2"/>
  <c r="BE693" i="2"/>
  <c r="T693" i="2"/>
  <c r="R693" i="2"/>
  <c r="P693" i="2"/>
  <c r="BI692" i="2"/>
  <c r="BH692" i="2"/>
  <c r="BG692" i="2"/>
  <c r="BE692" i="2"/>
  <c r="T692" i="2"/>
  <c r="R692" i="2"/>
  <c r="P692" i="2"/>
  <c r="BI691" i="2"/>
  <c r="BH691" i="2"/>
  <c r="BG691" i="2"/>
  <c r="BE691" i="2"/>
  <c r="T691" i="2"/>
  <c r="R691" i="2"/>
  <c r="P691" i="2"/>
  <c r="BI690" i="2"/>
  <c r="BH690" i="2"/>
  <c r="BG690" i="2"/>
  <c r="BE690" i="2"/>
  <c r="T690" i="2"/>
  <c r="R690" i="2"/>
  <c r="P690" i="2"/>
  <c r="BI689" i="2"/>
  <c r="BH689" i="2"/>
  <c r="BG689" i="2"/>
  <c r="BE689" i="2"/>
  <c r="T689" i="2"/>
  <c r="R689" i="2"/>
  <c r="P689" i="2"/>
  <c r="BI688" i="2"/>
  <c r="BH688" i="2"/>
  <c r="BG688" i="2"/>
  <c r="BE688" i="2"/>
  <c r="T688" i="2"/>
  <c r="R688" i="2"/>
  <c r="P688" i="2"/>
  <c r="BI687" i="2"/>
  <c r="BH687" i="2"/>
  <c r="BG687" i="2"/>
  <c r="BE687" i="2"/>
  <c r="T687" i="2"/>
  <c r="R687" i="2"/>
  <c r="P687" i="2"/>
  <c r="BI686" i="2"/>
  <c r="BH686" i="2"/>
  <c r="BG686" i="2"/>
  <c r="BE686" i="2"/>
  <c r="T686" i="2"/>
  <c r="R686" i="2"/>
  <c r="P686" i="2"/>
  <c r="BI685" i="2"/>
  <c r="BH685" i="2"/>
  <c r="BG685" i="2"/>
  <c r="BE685" i="2"/>
  <c r="T685" i="2"/>
  <c r="R685" i="2"/>
  <c r="P685" i="2"/>
  <c r="BI684" i="2"/>
  <c r="BH684" i="2"/>
  <c r="BG684" i="2"/>
  <c r="BE684" i="2"/>
  <c r="T684" i="2"/>
  <c r="R684" i="2"/>
  <c r="P684" i="2"/>
  <c r="BI683" i="2"/>
  <c r="BH683" i="2"/>
  <c r="BG683" i="2"/>
  <c r="BE683" i="2"/>
  <c r="T683" i="2"/>
  <c r="R683" i="2"/>
  <c r="P683" i="2"/>
  <c r="BI682" i="2"/>
  <c r="BH682" i="2"/>
  <c r="BG682" i="2"/>
  <c r="BE682" i="2"/>
  <c r="T682" i="2"/>
  <c r="R682" i="2"/>
  <c r="P682" i="2"/>
  <c r="BI681" i="2"/>
  <c r="BH681" i="2"/>
  <c r="BG681" i="2"/>
  <c r="BE681" i="2"/>
  <c r="T681" i="2"/>
  <c r="R681" i="2"/>
  <c r="P681" i="2"/>
  <c r="BI680" i="2"/>
  <c r="BH680" i="2"/>
  <c r="BG680" i="2"/>
  <c r="BE680" i="2"/>
  <c r="T680" i="2"/>
  <c r="R680" i="2"/>
  <c r="P680" i="2"/>
  <c r="BI679" i="2"/>
  <c r="BH679" i="2"/>
  <c r="BG679" i="2"/>
  <c r="BE679" i="2"/>
  <c r="T679" i="2"/>
  <c r="R679" i="2"/>
  <c r="P679" i="2"/>
  <c r="BI678" i="2"/>
  <c r="BH678" i="2"/>
  <c r="BG678" i="2"/>
  <c r="BE678" i="2"/>
  <c r="T678" i="2"/>
  <c r="R678" i="2"/>
  <c r="P678" i="2"/>
  <c r="BI677" i="2"/>
  <c r="BH677" i="2"/>
  <c r="BG677" i="2"/>
  <c r="BE677" i="2"/>
  <c r="T677" i="2"/>
  <c r="R677" i="2"/>
  <c r="P677" i="2"/>
  <c r="BI676" i="2"/>
  <c r="BH676" i="2"/>
  <c r="BG676" i="2"/>
  <c r="BE676" i="2"/>
  <c r="T676" i="2"/>
  <c r="R676" i="2"/>
  <c r="P676" i="2"/>
  <c r="BI675" i="2"/>
  <c r="BH675" i="2"/>
  <c r="BG675" i="2"/>
  <c r="BE675" i="2"/>
  <c r="T675" i="2"/>
  <c r="R675" i="2"/>
  <c r="P675" i="2"/>
  <c r="BI674" i="2"/>
  <c r="BH674" i="2"/>
  <c r="BG674" i="2"/>
  <c r="BE674" i="2"/>
  <c r="T674" i="2"/>
  <c r="R674" i="2"/>
  <c r="P674" i="2"/>
  <c r="BI673" i="2"/>
  <c r="BH673" i="2"/>
  <c r="BG673" i="2"/>
  <c r="BE673" i="2"/>
  <c r="T673" i="2"/>
  <c r="R673" i="2"/>
  <c r="P673" i="2"/>
  <c r="BI672" i="2"/>
  <c r="BH672" i="2"/>
  <c r="BG672" i="2"/>
  <c r="BE672" i="2"/>
  <c r="T672" i="2"/>
  <c r="R672" i="2"/>
  <c r="P672" i="2"/>
  <c r="BI671" i="2"/>
  <c r="BH671" i="2"/>
  <c r="BG671" i="2"/>
  <c r="BE671" i="2"/>
  <c r="T671" i="2"/>
  <c r="R671" i="2"/>
  <c r="P671" i="2"/>
  <c r="BI670" i="2"/>
  <c r="BH670" i="2"/>
  <c r="BG670" i="2"/>
  <c r="BE670" i="2"/>
  <c r="T670" i="2"/>
  <c r="R670" i="2"/>
  <c r="P670" i="2"/>
  <c r="BI669" i="2"/>
  <c r="BH669" i="2"/>
  <c r="BG669" i="2"/>
  <c r="BE669" i="2"/>
  <c r="T669" i="2"/>
  <c r="R669" i="2"/>
  <c r="P669" i="2"/>
  <c r="BI668" i="2"/>
  <c r="BH668" i="2"/>
  <c r="BG668" i="2"/>
  <c r="BE668" i="2"/>
  <c r="T668" i="2"/>
  <c r="R668" i="2"/>
  <c r="P668" i="2"/>
  <c r="BI667" i="2"/>
  <c r="BH667" i="2"/>
  <c r="BG667" i="2"/>
  <c r="BE667" i="2"/>
  <c r="T667" i="2"/>
  <c r="R667" i="2"/>
  <c r="P667" i="2"/>
  <c r="BI666" i="2"/>
  <c r="BH666" i="2"/>
  <c r="BG666" i="2"/>
  <c r="BE666" i="2"/>
  <c r="T666" i="2"/>
  <c r="R666" i="2"/>
  <c r="P666" i="2"/>
  <c r="BI665" i="2"/>
  <c r="BH665" i="2"/>
  <c r="BG665" i="2"/>
  <c r="BE665" i="2"/>
  <c r="T665" i="2"/>
  <c r="R665" i="2"/>
  <c r="P665" i="2"/>
  <c r="BI664" i="2"/>
  <c r="BH664" i="2"/>
  <c r="BG664" i="2"/>
  <c r="BE664" i="2"/>
  <c r="T664" i="2"/>
  <c r="R664" i="2"/>
  <c r="P664" i="2"/>
  <c r="BI663" i="2"/>
  <c r="BH663" i="2"/>
  <c r="BG663" i="2"/>
  <c r="BE663" i="2"/>
  <c r="T663" i="2"/>
  <c r="R663" i="2"/>
  <c r="P663" i="2"/>
  <c r="BI662" i="2"/>
  <c r="BH662" i="2"/>
  <c r="BG662" i="2"/>
  <c r="BE662" i="2"/>
  <c r="T662" i="2"/>
  <c r="R662" i="2"/>
  <c r="P662" i="2"/>
  <c r="BI661" i="2"/>
  <c r="BH661" i="2"/>
  <c r="BG661" i="2"/>
  <c r="BE661" i="2"/>
  <c r="T661" i="2"/>
  <c r="R661" i="2"/>
  <c r="P661" i="2"/>
  <c r="BI660" i="2"/>
  <c r="BH660" i="2"/>
  <c r="BG660" i="2"/>
  <c r="BE660" i="2"/>
  <c r="T660" i="2"/>
  <c r="R660" i="2"/>
  <c r="P660" i="2"/>
  <c r="BI659" i="2"/>
  <c r="BH659" i="2"/>
  <c r="BG659" i="2"/>
  <c r="BE659" i="2"/>
  <c r="T659" i="2"/>
  <c r="R659" i="2"/>
  <c r="P659" i="2"/>
  <c r="BI658" i="2"/>
  <c r="BH658" i="2"/>
  <c r="BG658" i="2"/>
  <c r="BE658" i="2"/>
  <c r="T658" i="2"/>
  <c r="R658" i="2"/>
  <c r="P658" i="2"/>
  <c r="BI657" i="2"/>
  <c r="BH657" i="2"/>
  <c r="BG657" i="2"/>
  <c r="BE657" i="2"/>
  <c r="T657" i="2"/>
  <c r="R657" i="2"/>
  <c r="P657" i="2"/>
  <c r="BI656" i="2"/>
  <c r="BH656" i="2"/>
  <c r="BG656" i="2"/>
  <c r="BE656" i="2"/>
  <c r="T656" i="2"/>
  <c r="R656" i="2"/>
  <c r="P656" i="2"/>
  <c r="BI655" i="2"/>
  <c r="BH655" i="2"/>
  <c r="BG655" i="2"/>
  <c r="BE655" i="2"/>
  <c r="T655" i="2"/>
  <c r="R655" i="2"/>
  <c r="P655" i="2"/>
  <c r="BI654" i="2"/>
  <c r="BH654" i="2"/>
  <c r="BG654" i="2"/>
  <c r="BE654" i="2"/>
  <c r="T654" i="2"/>
  <c r="R654" i="2"/>
  <c r="P654" i="2"/>
  <c r="BI653" i="2"/>
  <c r="BH653" i="2"/>
  <c r="BG653" i="2"/>
  <c r="BE653" i="2"/>
  <c r="T653" i="2"/>
  <c r="R653" i="2"/>
  <c r="P653" i="2"/>
  <c r="BI652" i="2"/>
  <c r="BH652" i="2"/>
  <c r="BG652" i="2"/>
  <c r="BE652" i="2"/>
  <c r="T652" i="2"/>
  <c r="R652" i="2"/>
  <c r="P652" i="2"/>
  <c r="BI651" i="2"/>
  <c r="BH651" i="2"/>
  <c r="BG651" i="2"/>
  <c r="BE651" i="2"/>
  <c r="T651" i="2"/>
  <c r="R651" i="2"/>
  <c r="P651" i="2"/>
  <c r="BI650" i="2"/>
  <c r="BH650" i="2"/>
  <c r="BG650" i="2"/>
  <c r="BE650" i="2"/>
  <c r="T650" i="2"/>
  <c r="R650" i="2"/>
  <c r="P650" i="2"/>
  <c r="BI649" i="2"/>
  <c r="BH649" i="2"/>
  <c r="BG649" i="2"/>
  <c r="BE649" i="2"/>
  <c r="T649" i="2"/>
  <c r="R649" i="2"/>
  <c r="P649" i="2"/>
  <c r="BI648" i="2"/>
  <c r="BH648" i="2"/>
  <c r="BG648" i="2"/>
  <c r="BE648" i="2"/>
  <c r="T648" i="2"/>
  <c r="R648" i="2"/>
  <c r="P648" i="2"/>
  <c r="BI647" i="2"/>
  <c r="BH647" i="2"/>
  <c r="BG647" i="2"/>
  <c r="BE647" i="2"/>
  <c r="T647" i="2"/>
  <c r="R647" i="2"/>
  <c r="P647" i="2"/>
  <c r="BI646" i="2"/>
  <c r="BH646" i="2"/>
  <c r="BG646" i="2"/>
  <c r="BE646" i="2"/>
  <c r="T646" i="2"/>
  <c r="R646" i="2"/>
  <c r="P646" i="2"/>
  <c r="BI645" i="2"/>
  <c r="BH645" i="2"/>
  <c r="BG645" i="2"/>
  <c r="BE645" i="2"/>
  <c r="T645" i="2"/>
  <c r="R645" i="2"/>
  <c r="P645" i="2"/>
  <c r="BI644" i="2"/>
  <c r="BH644" i="2"/>
  <c r="BG644" i="2"/>
  <c r="BE644" i="2"/>
  <c r="T644" i="2"/>
  <c r="R644" i="2"/>
  <c r="P644" i="2"/>
  <c r="BI643" i="2"/>
  <c r="BH643" i="2"/>
  <c r="BG643" i="2"/>
  <c r="BE643" i="2"/>
  <c r="T643" i="2"/>
  <c r="R643" i="2"/>
  <c r="P643" i="2"/>
  <c r="BI641" i="2"/>
  <c r="BH641" i="2"/>
  <c r="BG641" i="2"/>
  <c r="BE641" i="2"/>
  <c r="T641" i="2"/>
  <c r="R641" i="2"/>
  <c r="P641" i="2"/>
  <c r="BI640" i="2"/>
  <c r="BH640" i="2"/>
  <c r="BG640" i="2"/>
  <c r="BE640" i="2"/>
  <c r="T640" i="2"/>
  <c r="R640" i="2"/>
  <c r="P640" i="2"/>
  <c r="BI639" i="2"/>
  <c r="BH639" i="2"/>
  <c r="BG639" i="2"/>
  <c r="BE639" i="2"/>
  <c r="T639" i="2"/>
  <c r="R639" i="2"/>
  <c r="P639" i="2"/>
  <c r="BI637" i="2"/>
  <c r="BH637" i="2"/>
  <c r="BG637" i="2"/>
  <c r="BE637" i="2"/>
  <c r="T637" i="2"/>
  <c r="R637" i="2"/>
  <c r="P637" i="2"/>
  <c r="BI636" i="2"/>
  <c r="BH636" i="2"/>
  <c r="BG636" i="2"/>
  <c r="BE636" i="2"/>
  <c r="T636" i="2"/>
  <c r="R636" i="2"/>
  <c r="P636" i="2"/>
  <c r="BI634" i="2"/>
  <c r="BH634" i="2"/>
  <c r="BG634" i="2"/>
  <c r="BE634" i="2"/>
  <c r="T634" i="2"/>
  <c r="R634" i="2"/>
  <c r="P634" i="2"/>
  <c r="BI633" i="2"/>
  <c r="BH633" i="2"/>
  <c r="BG633" i="2"/>
  <c r="BE633" i="2"/>
  <c r="T633" i="2"/>
  <c r="R633" i="2"/>
  <c r="P633" i="2"/>
  <c r="BI632" i="2"/>
  <c r="BH632" i="2"/>
  <c r="BG632" i="2"/>
  <c r="BE632" i="2"/>
  <c r="T632" i="2"/>
  <c r="R632" i="2"/>
  <c r="P632" i="2"/>
  <c r="BI630" i="2"/>
  <c r="BH630" i="2"/>
  <c r="BG630" i="2"/>
  <c r="BE630" i="2"/>
  <c r="T630" i="2"/>
  <c r="R630" i="2"/>
  <c r="P630" i="2"/>
  <c r="BI629" i="2"/>
  <c r="BH629" i="2"/>
  <c r="BG629" i="2"/>
  <c r="BE629" i="2"/>
  <c r="T629" i="2"/>
  <c r="R629" i="2"/>
  <c r="P629" i="2"/>
  <c r="BI628" i="2"/>
  <c r="BH628" i="2"/>
  <c r="BG628" i="2"/>
  <c r="BE628" i="2"/>
  <c r="T628" i="2"/>
  <c r="R628" i="2"/>
  <c r="P628" i="2"/>
  <c r="BI627" i="2"/>
  <c r="BH627" i="2"/>
  <c r="BG627" i="2"/>
  <c r="BE627" i="2"/>
  <c r="T627" i="2"/>
  <c r="R627" i="2"/>
  <c r="P627" i="2"/>
  <c r="BI626" i="2"/>
  <c r="BH626" i="2"/>
  <c r="BG626" i="2"/>
  <c r="BE626" i="2"/>
  <c r="T626" i="2"/>
  <c r="R626" i="2"/>
  <c r="P626" i="2"/>
  <c r="BI625" i="2"/>
  <c r="BH625" i="2"/>
  <c r="BG625" i="2"/>
  <c r="BE625" i="2"/>
  <c r="T625" i="2"/>
  <c r="R625" i="2"/>
  <c r="P625" i="2"/>
  <c r="BI624" i="2"/>
  <c r="BH624" i="2"/>
  <c r="BG624" i="2"/>
  <c r="BE624" i="2"/>
  <c r="T624" i="2"/>
  <c r="R624" i="2"/>
  <c r="P624" i="2"/>
  <c r="BI623" i="2"/>
  <c r="BH623" i="2"/>
  <c r="BG623" i="2"/>
  <c r="BE623" i="2"/>
  <c r="T623" i="2"/>
  <c r="R623" i="2"/>
  <c r="P623" i="2"/>
  <c r="BI622" i="2"/>
  <c r="BH622" i="2"/>
  <c r="BG622" i="2"/>
  <c r="BE622" i="2"/>
  <c r="T622" i="2"/>
  <c r="R622" i="2"/>
  <c r="P622" i="2"/>
  <c r="BI621" i="2"/>
  <c r="BH621" i="2"/>
  <c r="BG621" i="2"/>
  <c r="BE621" i="2"/>
  <c r="T621" i="2"/>
  <c r="R621" i="2"/>
  <c r="P621" i="2"/>
  <c r="BI620" i="2"/>
  <c r="BH620" i="2"/>
  <c r="BG620" i="2"/>
  <c r="BE620" i="2"/>
  <c r="T620" i="2"/>
  <c r="R620" i="2"/>
  <c r="P620" i="2"/>
  <c r="BI618" i="2"/>
  <c r="BH618" i="2"/>
  <c r="BG618" i="2"/>
  <c r="BE618" i="2"/>
  <c r="T618" i="2"/>
  <c r="R618" i="2"/>
  <c r="P618" i="2"/>
  <c r="BI617" i="2"/>
  <c r="BH617" i="2"/>
  <c r="BG617" i="2"/>
  <c r="BE617" i="2"/>
  <c r="T617" i="2"/>
  <c r="R617" i="2"/>
  <c r="P617" i="2"/>
  <c r="BI615" i="2"/>
  <c r="BH615" i="2"/>
  <c r="BG615" i="2"/>
  <c r="BE615" i="2"/>
  <c r="T615" i="2"/>
  <c r="R615" i="2"/>
  <c r="P615" i="2"/>
  <c r="BI614" i="2"/>
  <c r="BH614" i="2"/>
  <c r="BG614" i="2"/>
  <c r="BE614" i="2"/>
  <c r="T614" i="2"/>
  <c r="R614" i="2"/>
  <c r="P614" i="2"/>
  <c r="BI613" i="2"/>
  <c r="BH613" i="2"/>
  <c r="BG613" i="2"/>
  <c r="BE613" i="2"/>
  <c r="T613" i="2"/>
  <c r="R613" i="2"/>
  <c r="P613" i="2"/>
  <c r="BI612" i="2"/>
  <c r="BH612" i="2"/>
  <c r="BG612" i="2"/>
  <c r="BE612" i="2"/>
  <c r="T612" i="2"/>
  <c r="R612" i="2"/>
  <c r="P612" i="2"/>
  <c r="BI611" i="2"/>
  <c r="BH611" i="2"/>
  <c r="BG611" i="2"/>
  <c r="BE611" i="2"/>
  <c r="T611" i="2"/>
  <c r="R611" i="2"/>
  <c r="P611" i="2"/>
  <c r="BI609" i="2"/>
  <c r="BH609" i="2"/>
  <c r="BG609" i="2"/>
  <c r="BE609" i="2"/>
  <c r="T609" i="2"/>
  <c r="R609" i="2"/>
  <c r="P609" i="2"/>
  <c r="BI608" i="2"/>
  <c r="BH608" i="2"/>
  <c r="BG608" i="2"/>
  <c r="BE608" i="2"/>
  <c r="T608" i="2"/>
  <c r="R608" i="2"/>
  <c r="P608" i="2"/>
  <c r="BI607" i="2"/>
  <c r="BH607" i="2"/>
  <c r="BG607" i="2"/>
  <c r="BE607" i="2"/>
  <c r="T607" i="2"/>
  <c r="R607" i="2"/>
  <c r="P607" i="2"/>
  <c r="BI606" i="2"/>
  <c r="BH606" i="2"/>
  <c r="BG606" i="2"/>
  <c r="BE606" i="2"/>
  <c r="T606" i="2"/>
  <c r="R606" i="2"/>
  <c r="P606" i="2"/>
  <c r="BI605" i="2"/>
  <c r="BH605" i="2"/>
  <c r="BG605" i="2"/>
  <c r="BE605" i="2"/>
  <c r="T605" i="2"/>
  <c r="R605" i="2"/>
  <c r="P605" i="2"/>
  <c r="BI604" i="2"/>
  <c r="BH604" i="2"/>
  <c r="BG604" i="2"/>
  <c r="BE604" i="2"/>
  <c r="T604" i="2"/>
  <c r="R604" i="2"/>
  <c r="P604" i="2"/>
  <c r="BI603" i="2"/>
  <c r="BH603" i="2"/>
  <c r="BG603" i="2"/>
  <c r="BE603" i="2"/>
  <c r="T603" i="2"/>
  <c r="R603" i="2"/>
  <c r="P603" i="2"/>
  <c r="BI602" i="2"/>
  <c r="BH602" i="2"/>
  <c r="BG602" i="2"/>
  <c r="BE602" i="2"/>
  <c r="T602" i="2"/>
  <c r="R602" i="2"/>
  <c r="P602" i="2"/>
  <c r="BI601" i="2"/>
  <c r="BH601" i="2"/>
  <c r="BG601" i="2"/>
  <c r="BE601" i="2"/>
  <c r="T601" i="2"/>
  <c r="R601" i="2"/>
  <c r="P601" i="2"/>
  <c r="BI600" i="2"/>
  <c r="BH600" i="2"/>
  <c r="BG600" i="2"/>
  <c r="BE600" i="2"/>
  <c r="T600" i="2"/>
  <c r="R600" i="2"/>
  <c r="P600" i="2"/>
  <c r="BI599" i="2"/>
  <c r="BH599" i="2"/>
  <c r="BG599" i="2"/>
  <c r="BE599" i="2"/>
  <c r="T599" i="2"/>
  <c r="R599" i="2"/>
  <c r="P599" i="2"/>
  <c r="BI598" i="2"/>
  <c r="BH598" i="2"/>
  <c r="BG598" i="2"/>
  <c r="BE598" i="2"/>
  <c r="T598" i="2"/>
  <c r="R598" i="2"/>
  <c r="P598" i="2"/>
  <c r="BI597" i="2"/>
  <c r="BH597" i="2"/>
  <c r="BG597" i="2"/>
  <c r="BE597" i="2"/>
  <c r="T597" i="2"/>
  <c r="R597" i="2"/>
  <c r="P597" i="2"/>
  <c r="BI596" i="2"/>
  <c r="BH596" i="2"/>
  <c r="BG596" i="2"/>
  <c r="BE596" i="2"/>
  <c r="T596" i="2"/>
  <c r="R596" i="2"/>
  <c r="P596" i="2"/>
  <c r="BI595" i="2"/>
  <c r="BH595" i="2"/>
  <c r="BG595" i="2"/>
  <c r="BE595" i="2"/>
  <c r="T595" i="2"/>
  <c r="R595" i="2"/>
  <c r="P595" i="2"/>
  <c r="BI594" i="2"/>
  <c r="BH594" i="2"/>
  <c r="BG594" i="2"/>
  <c r="BE594" i="2"/>
  <c r="T594" i="2"/>
  <c r="R594" i="2"/>
  <c r="P594" i="2"/>
  <c r="BI593" i="2"/>
  <c r="BH593" i="2"/>
  <c r="BG593" i="2"/>
  <c r="BE593" i="2"/>
  <c r="T593" i="2"/>
  <c r="R593" i="2"/>
  <c r="P593" i="2"/>
  <c r="BI592" i="2"/>
  <c r="BH592" i="2"/>
  <c r="BG592" i="2"/>
  <c r="BE592" i="2"/>
  <c r="T592" i="2"/>
  <c r="R592" i="2"/>
  <c r="P592" i="2"/>
  <c r="BI591" i="2"/>
  <c r="BH591" i="2"/>
  <c r="BG591" i="2"/>
  <c r="BE591" i="2"/>
  <c r="T591" i="2"/>
  <c r="R591" i="2"/>
  <c r="P591" i="2"/>
  <c r="BI590" i="2"/>
  <c r="BH590" i="2"/>
  <c r="BG590" i="2"/>
  <c r="BE590" i="2"/>
  <c r="T590" i="2"/>
  <c r="R590" i="2"/>
  <c r="P590" i="2"/>
  <c r="BI589" i="2"/>
  <c r="BH589" i="2"/>
  <c r="BG589" i="2"/>
  <c r="BE589" i="2"/>
  <c r="T589" i="2"/>
  <c r="R589" i="2"/>
  <c r="P589" i="2"/>
  <c r="BI588" i="2"/>
  <c r="BH588" i="2"/>
  <c r="BG588" i="2"/>
  <c r="BE588" i="2"/>
  <c r="T588" i="2"/>
  <c r="R588" i="2"/>
  <c r="P588" i="2"/>
  <c r="BI587" i="2"/>
  <c r="BH587" i="2"/>
  <c r="BG587" i="2"/>
  <c r="BE587" i="2"/>
  <c r="T587" i="2"/>
  <c r="R587" i="2"/>
  <c r="P587" i="2"/>
  <c r="BI586" i="2"/>
  <c r="BH586" i="2"/>
  <c r="BG586" i="2"/>
  <c r="BE586" i="2"/>
  <c r="T586" i="2"/>
  <c r="R586" i="2"/>
  <c r="P586" i="2"/>
  <c r="BI585" i="2"/>
  <c r="BH585" i="2"/>
  <c r="BG585" i="2"/>
  <c r="BE585" i="2"/>
  <c r="T585" i="2"/>
  <c r="R585" i="2"/>
  <c r="P585" i="2"/>
  <c r="BI584" i="2"/>
  <c r="BH584" i="2"/>
  <c r="BG584" i="2"/>
  <c r="BE584" i="2"/>
  <c r="T584" i="2"/>
  <c r="R584" i="2"/>
  <c r="P584" i="2"/>
  <c r="BI583" i="2"/>
  <c r="BH583" i="2"/>
  <c r="BG583" i="2"/>
  <c r="BE583" i="2"/>
  <c r="T583" i="2"/>
  <c r="R583" i="2"/>
  <c r="P583" i="2"/>
  <c r="BI582" i="2"/>
  <c r="BH582" i="2"/>
  <c r="BG582" i="2"/>
  <c r="BE582" i="2"/>
  <c r="T582" i="2"/>
  <c r="R582" i="2"/>
  <c r="P582" i="2"/>
  <c r="BI581" i="2"/>
  <c r="BH581" i="2"/>
  <c r="BG581" i="2"/>
  <c r="BE581" i="2"/>
  <c r="T581" i="2"/>
  <c r="R581" i="2"/>
  <c r="P581" i="2"/>
  <c r="BI580" i="2"/>
  <c r="BH580" i="2"/>
  <c r="BG580" i="2"/>
  <c r="BE580" i="2"/>
  <c r="T580" i="2"/>
  <c r="R580" i="2"/>
  <c r="P580" i="2"/>
  <c r="BI579" i="2"/>
  <c r="BH579" i="2"/>
  <c r="BG579" i="2"/>
  <c r="BE579" i="2"/>
  <c r="T579" i="2"/>
  <c r="R579" i="2"/>
  <c r="P579" i="2"/>
  <c r="BI578" i="2"/>
  <c r="BH578" i="2"/>
  <c r="BG578" i="2"/>
  <c r="BE578" i="2"/>
  <c r="T578" i="2"/>
  <c r="R578" i="2"/>
  <c r="P578" i="2"/>
  <c r="BI577" i="2"/>
  <c r="BH577" i="2"/>
  <c r="BG577" i="2"/>
  <c r="BE577" i="2"/>
  <c r="T577" i="2"/>
  <c r="R577" i="2"/>
  <c r="P577" i="2"/>
  <c r="BI576" i="2"/>
  <c r="BH576" i="2"/>
  <c r="BG576" i="2"/>
  <c r="BE576" i="2"/>
  <c r="T576" i="2"/>
  <c r="R576" i="2"/>
  <c r="P576" i="2"/>
  <c r="BI575" i="2"/>
  <c r="BH575" i="2"/>
  <c r="BG575" i="2"/>
  <c r="BE575" i="2"/>
  <c r="T575" i="2"/>
  <c r="R575" i="2"/>
  <c r="P575" i="2"/>
  <c r="BI573" i="2"/>
  <c r="BH573" i="2"/>
  <c r="BG573" i="2"/>
  <c r="BE573" i="2"/>
  <c r="T573" i="2"/>
  <c r="R573" i="2"/>
  <c r="P573" i="2"/>
  <c r="BI572" i="2"/>
  <c r="BH572" i="2"/>
  <c r="BG572" i="2"/>
  <c r="BE572" i="2"/>
  <c r="T572" i="2"/>
  <c r="R572" i="2"/>
  <c r="P572" i="2"/>
  <c r="BI571" i="2"/>
  <c r="BH571" i="2"/>
  <c r="BG571" i="2"/>
  <c r="BE571" i="2"/>
  <c r="T571" i="2"/>
  <c r="R571" i="2"/>
  <c r="P571" i="2"/>
  <c r="BI570" i="2"/>
  <c r="BH570" i="2"/>
  <c r="BG570" i="2"/>
  <c r="BE570" i="2"/>
  <c r="T570" i="2"/>
  <c r="R570" i="2"/>
  <c r="P570" i="2"/>
  <c r="BI569" i="2"/>
  <c r="BH569" i="2"/>
  <c r="BG569" i="2"/>
  <c r="BE569" i="2"/>
  <c r="T569" i="2"/>
  <c r="R569" i="2"/>
  <c r="P569" i="2"/>
  <c r="BI568" i="2"/>
  <c r="BH568" i="2"/>
  <c r="BG568" i="2"/>
  <c r="BE568" i="2"/>
  <c r="T568" i="2"/>
  <c r="R568" i="2"/>
  <c r="P568" i="2"/>
  <c r="BI567" i="2"/>
  <c r="BH567" i="2"/>
  <c r="BG567" i="2"/>
  <c r="BE567" i="2"/>
  <c r="T567" i="2"/>
  <c r="R567" i="2"/>
  <c r="P567" i="2"/>
  <c r="BI566" i="2"/>
  <c r="BH566" i="2"/>
  <c r="BG566" i="2"/>
  <c r="BE566" i="2"/>
  <c r="T566" i="2"/>
  <c r="R566" i="2"/>
  <c r="P566" i="2"/>
  <c r="BI565" i="2"/>
  <c r="BH565" i="2"/>
  <c r="BG565" i="2"/>
  <c r="BE565" i="2"/>
  <c r="T565" i="2"/>
  <c r="R565" i="2"/>
  <c r="P565" i="2"/>
  <c r="BI564" i="2"/>
  <c r="BH564" i="2"/>
  <c r="BG564" i="2"/>
  <c r="BE564" i="2"/>
  <c r="T564" i="2"/>
  <c r="R564" i="2"/>
  <c r="P564" i="2"/>
  <c r="BI563" i="2"/>
  <c r="BH563" i="2"/>
  <c r="BG563" i="2"/>
  <c r="BE563" i="2"/>
  <c r="T563" i="2"/>
  <c r="R563" i="2"/>
  <c r="P563" i="2"/>
  <c r="BI562" i="2"/>
  <c r="BH562" i="2"/>
  <c r="BG562" i="2"/>
  <c r="BE562" i="2"/>
  <c r="T562" i="2"/>
  <c r="R562" i="2"/>
  <c r="P562" i="2"/>
  <c r="BI561" i="2"/>
  <c r="BH561" i="2"/>
  <c r="BG561" i="2"/>
  <c r="BE561" i="2"/>
  <c r="T561" i="2"/>
  <c r="R561" i="2"/>
  <c r="P561" i="2"/>
  <c r="BI560" i="2"/>
  <c r="BH560" i="2"/>
  <c r="BG560" i="2"/>
  <c r="BE560" i="2"/>
  <c r="T560" i="2"/>
  <c r="R560" i="2"/>
  <c r="P560" i="2"/>
  <c r="BI558" i="2"/>
  <c r="BH558" i="2"/>
  <c r="BG558" i="2"/>
  <c r="BE558" i="2"/>
  <c r="T558" i="2"/>
  <c r="R558" i="2"/>
  <c r="P558" i="2"/>
  <c r="BI557" i="2"/>
  <c r="BH557" i="2"/>
  <c r="BG557" i="2"/>
  <c r="BE557" i="2"/>
  <c r="T557" i="2"/>
  <c r="R557" i="2"/>
  <c r="P557" i="2"/>
  <c r="BI556" i="2"/>
  <c r="BH556" i="2"/>
  <c r="BG556" i="2"/>
  <c r="BE556" i="2"/>
  <c r="T556" i="2"/>
  <c r="R556" i="2"/>
  <c r="P556" i="2"/>
  <c r="BI555" i="2"/>
  <c r="BH555" i="2"/>
  <c r="BG555" i="2"/>
  <c r="BE555" i="2"/>
  <c r="T555" i="2"/>
  <c r="R555" i="2"/>
  <c r="P555" i="2"/>
  <c r="BI554" i="2"/>
  <c r="BH554" i="2"/>
  <c r="BG554" i="2"/>
  <c r="BE554" i="2"/>
  <c r="T554" i="2"/>
  <c r="R554" i="2"/>
  <c r="P554" i="2"/>
  <c r="BI553" i="2"/>
  <c r="BH553" i="2"/>
  <c r="BG553" i="2"/>
  <c r="BE553" i="2"/>
  <c r="T553" i="2"/>
  <c r="R553" i="2"/>
  <c r="P553" i="2"/>
  <c r="BI552" i="2"/>
  <c r="BH552" i="2"/>
  <c r="BG552" i="2"/>
  <c r="BE552" i="2"/>
  <c r="T552" i="2"/>
  <c r="R552" i="2"/>
  <c r="P552" i="2"/>
  <c r="BI551" i="2"/>
  <c r="BH551" i="2"/>
  <c r="BG551" i="2"/>
  <c r="BE551" i="2"/>
  <c r="T551" i="2"/>
  <c r="R551" i="2"/>
  <c r="P551" i="2"/>
  <c r="BI550" i="2"/>
  <c r="BH550" i="2"/>
  <c r="BG550" i="2"/>
  <c r="BE550" i="2"/>
  <c r="T550" i="2"/>
  <c r="R550" i="2"/>
  <c r="P550" i="2"/>
  <c r="BI549" i="2"/>
  <c r="BH549" i="2"/>
  <c r="BG549" i="2"/>
  <c r="BE549" i="2"/>
  <c r="T549" i="2"/>
  <c r="R549" i="2"/>
  <c r="P549" i="2"/>
  <c r="BI548" i="2"/>
  <c r="BH548" i="2"/>
  <c r="BG548" i="2"/>
  <c r="BE548" i="2"/>
  <c r="T548" i="2"/>
  <c r="R548" i="2"/>
  <c r="P548" i="2"/>
  <c r="BI547" i="2"/>
  <c r="BH547" i="2"/>
  <c r="BG547" i="2"/>
  <c r="BE547" i="2"/>
  <c r="T547" i="2"/>
  <c r="R547" i="2"/>
  <c r="P547" i="2"/>
  <c r="BI546" i="2"/>
  <c r="BH546" i="2"/>
  <c r="BG546" i="2"/>
  <c r="BE546" i="2"/>
  <c r="T546" i="2"/>
  <c r="R546" i="2"/>
  <c r="P546" i="2"/>
  <c r="BI544" i="2"/>
  <c r="BH544" i="2"/>
  <c r="BG544" i="2"/>
  <c r="BE544" i="2"/>
  <c r="T544" i="2"/>
  <c r="R544" i="2"/>
  <c r="P544" i="2"/>
  <c r="BI543" i="2"/>
  <c r="BH543" i="2"/>
  <c r="BG543" i="2"/>
  <c r="BE543" i="2"/>
  <c r="T543" i="2"/>
  <c r="R543" i="2"/>
  <c r="P543" i="2"/>
  <c r="BI542" i="2"/>
  <c r="BH542" i="2"/>
  <c r="BG542" i="2"/>
  <c r="BE542" i="2"/>
  <c r="T542" i="2"/>
  <c r="R542" i="2"/>
  <c r="P542" i="2"/>
  <c r="BI541" i="2"/>
  <c r="BH541" i="2"/>
  <c r="BG541" i="2"/>
  <c r="BE541" i="2"/>
  <c r="T541" i="2"/>
  <c r="R541" i="2"/>
  <c r="P541" i="2"/>
  <c r="BI539" i="2"/>
  <c r="BH539" i="2"/>
  <c r="BG539" i="2"/>
  <c r="BE539" i="2"/>
  <c r="T539" i="2"/>
  <c r="R539" i="2"/>
  <c r="P539" i="2"/>
  <c r="BI538" i="2"/>
  <c r="BH538" i="2"/>
  <c r="BG538" i="2"/>
  <c r="BE538" i="2"/>
  <c r="T538" i="2"/>
  <c r="R538" i="2"/>
  <c r="P538" i="2"/>
  <c r="BI537" i="2"/>
  <c r="BH537" i="2"/>
  <c r="BG537" i="2"/>
  <c r="BE537" i="2"/>
  <c r="T537" i="2"/>
  <c r="R537" i="2"/>
  <c r="P537" i="2"/>
  <c r="BI536" i="2"/>
  <c r="BH536" i="2"/>
  <c r="BG536" i="2"/>
  <c r="BE536" i="2"/>
  <c r="T536" i="2"/>
  <c r="R536" i="2"/>
  <c r="P536" i="2"/>
  <c r="BI535" i="2"/>
  <c r="BH535" i="2"/>
  <c r="BG535" i="2"/>
  <c r="BE535" i="2"/>
  <c r="T535" i="2"/>
  <c r="R535" i="2"/>
  <c r="P535" i="2"/>
  <c r="BI534" i="2"/>
  <c r="BH534" i="2"/>
  <c r="BG534" i="2"/>
  <c r="BE534" i="2"/>
  <c r="T534" i="2"/>
  <c r="R534" i="2"/>
  <c r="P534" i="2"/>
  <c r="BI533" i="2"/>
  <c r="BH533" i="2"/>
  <c r="BG533" i="2"/>
  <c r="BE533" i="2"/>
  <c r="T533" i="2"/>
  <c r="R533" i="2"/>
  <c r="P533" i="2"/>
  <c r="BI532" i="2"/>
  <c r="BH532" i="2"/>
  <c r="BG532" i="2"/>
  <c r="BE532" i="2"/>
  <c r="T532" i="2"/>
  <c r="R532" i="2"/>
  <c r="P532" i="2"/>
  <c r="BI531" i="2"/>
  <c r="BH531" i="2"/>
  <c r="BG531" i="2"/>
  <c r="BE531" i="2"/>
  <c r="T531" i="2"/>
  <c r="R531" i="2"/>
  <c r="P531" i="2"/>
  <c r="BI530" i="2"/>
  <c r="BH530" i="2"/>
  <c r="BG530" i="2"/>
  <c r="BE530" i="2"/>
  <c r="T530" i="2"/>
  <c r="R530" i="2"/>
  <c r="P530" i="2"/>
  <c r="BI529" i="2"/>
  <c r="BH529" i="2"/>
  <c r="BG529" i="2"/>
  <c r="BE529" i="2"/>
  <c r="T529" i="2"/>
  <c r="R529" i="2"/>
  <c r="P529" i="2"/>
  <c r="BI528" i="2"/>
  <c r="BH528" i="2"/>
  <c r="BG528" i="2"/>
  <c r="BE528" i="2"/>
  <c r="T528" i="2"/>
  <c r="R528" i="2"/>
  <c r="P528" i="2"/>
  <c r="BI527" i="2"/>
  <c r="BH527" i="2"/>
  <c r="BG527" i="2"/>
  <c r="BE527" i="2"/>
  <c r="T527" i="2"/>
  <c r="R527" i="2"/>
  <c r="P527" i="2"/>
  <c r="BI526" i="2"/>
  <c r="BH526" i="2"/>
  <c r="BG526" i="2"/>
  <c r="BE526" i="2"/>
  <c r="T526" i="2"/>
  <c r="R526" i="2"/>
  <c r="P526" i="2"/>
  <c r="BI525" i="2"/>
  <c r="BH525" i="2"/>
  <c r="BG525" i="2"/>
  <c r="BE525" i="2"/>
  <c r="T525" i="2"/>
  <c r="R525" i="2"/>
  <c r="P525" i="2"/>
  <c r="BI524" i="2"/>
  <c r="BH524" i="2"/>
  <c r="BG524" i="2"/>
  <c r="BE524" i="2"/>
  <c r="T524" i="2"/>
  <c r="R524" i="2"/>
  <c r="P524" i="2"/>
  <c r="BI523" i="2"/>
  <c r="BH523" i="2"/>
  <c r="BG523" i="2"/>
  <c r="BE523" i="2"/>
  <c r="T523" i="2"/>
  <c r="R523" i="2"/>
  <c r="P523" i="2"/>
  <c r="BI522" i="2"/>
  <c r="BH522" i="2"/>
  <c r="BG522" i="2"/>
  <c r="BE522" i="2"/>
  <c r="T522" i="2"/>
  <c r="R522" i="2"/>
  <c r="P522" i="2"/>
  <c r="BI521" i="2"/>
  <c r="BH521" i="2"/>
  <c r="BG521" i="2"/>
  <c r="BE521" i="2"/>
  <c r="T521" i="2"/>
  <c r="R521" i="2"/>
  <c r="P521" i="2"/>
  <c r="BI520" i="2"/>
  <c r="BH520" i="2"/>
  <c r="BG520" i="2"/>
  <c r="BE520" i="2"/>
  <c r="T520" i="2"/>
  <c r="R520" i="2"/>
  <c r="P520" i="2"/>
  <c r="BI519" i="2"/>
  <c r="BH519" i="2"/>
  <c r="BG519" i="2"/>
  <c r="BE519" i="2"/>
  <c r="T519" i="2"/>
  <c r="R519" i="2"/>
  <c r="P519" i="2"/>
  <c r="BI518" i="2"/>
  <c r="BH518" i="2"/>
  <c r="BG518" i="2"/>
  <c r="BE518" i="2"/>
  <c r="T518" i="2"/>
  <c r="R518" i="2"/>
  <c r="P518" i="2"/>
  <c r="BI517" i="2"/>
  <c r="BH517" i="2"/>
  <c r="BG517" i="2"/>
  <c r="BE517" i="2"/>
  <c r="T517" i="2"/>
  <c r="R517" i="2"/>
  <c r="P517" i="2"/>
  <c r="BI516" i="2"/>
  <c r="BH516" i="2"/>
  <c r="BG516" i="2"/>
  <c r="BE516" i="2"/>
  <c r="T516" i="2"/>
  <c r="R516" i="2"/>
  <c r="P516" i="2"/>
  <c r="BI515" i="2"/>
  <c r="BH515" i="2"/>
  <c r="BG515" i="2"/>
  <c r="BE515" i="2"/>
  <c r="T515" i="2"/>
  <c r="R515" i="2"/>
  <c r="P515" i="2"/>
  <c r="BI514" i="2"/>
  <c r="BH514" i="2"/>
  <c r="BG514" i="2"/>
  <c r="BE514" i="2"/>
  <c r="T514" i="2"/>
  <c r="R514" i="2"/>
  <c r="P514" i="2"/>
  <c r="BI513" i="2"/>
  <c r="BH513" i="2"/>
  <c r="BG513" i="2"/>
  <c r="BE513" i="2"/>
  <c r="T513" i="2"/>
  <c r="R513" i="2"/>
  <c r="P513" i="2"/>
  <c r="BI512" i="2"/>
  <c r="BH512" i="2"/>
  <c r="BG512" i="2"/>
  <c r="BE512" i="2"/>
  <c r="T512" i="2"/>
  <c r="R512" i="2"/>
  <c r="P512" i="2"/>
  <c r="BI511" i="2"/>
  <c r="BH511" i="2"/>
  <c r="BG511" i="2"/>
  <c r="BE511" i="2"/>
  <c r="T511" i="2"/>
  <c r="R511" i="2"/>
  <c r="P511" i="2"/>
  <c r="BI510" i="2"/>
  <c r="BH510" i="2"/>
  <c r="BG510" i="2"/>
  <c r="BE510" i="2"/>
  <c r="T510" i="2"/>
  <c r="R510" i="2"/>
  <c r="P510" i="2"/>
  <c r="BI509" i="2"/>
  <c r="BH509" i="2"/>
  <c r="BG509" i="2"/>
  <c r="BE509" i="2"/>
  <c r="T509" i="2"/>
  <c r="R509" i="2"/>
  <c r="P509" i="2"/>
  <c r="BI508" i="2"/>
  <c r="BH508" i="2"/>
  <c r="BG508" i="2"/>
  <c r="BE508" i="2"/>
  <c r="T508" i="2"/>
  <c r="R508" i="2"/>
  <c r="P508" i="2"/>
  <c r="BI507" i="2"/>
  <c r="BH507" i="2"/>
  <c r="BG507" i="2"/>
  <c r="BE507" i="2"/>
  <c r="T507" i="2"/>
  <c r="R507" i="2"/>
  <c r="P507" i="2"/>
  <c r="BI506" i="2"/>
  <c r="BH506" i="2"/>
  <c r="BG506" i="2"/>
  <c r="BE506" i="2"/>
  <c r="T506" i="2"/>
  <c r="R506" i="2"/>
  <c r="P506" i="2"/>
  <c r="BI505" i="2"/>
  <c r="BH505" i="2"/>
  <c r="BG505" i="2"/>
  <c r="BE505" i="2"/>
  <c r="T505" i="2"/>
  <c r="R505" i="2"/>
  <c r="P505" i="2"/>
  <c r="BI504" i="2"/>
  <c r="BH504" i="2"/>
  <c r="BG504" i="2"/>
  <c r="BE504" i="2"/>
  <c r="T504" i="2"/>
  <c r="R504" i="2"/>
  <c r="P504" i="2"/>
  <c r="BI503" i="2"/>
  <c r="BH503" i="2"/>
  <c r="BG503" i="2"/>
  <c r="BE503" i="2"/>
  <c r="T503" i="2"/>
  <c r="R503" i="2"/>
  <c r="P503" i="2"/>
  <c r="BI502" i="2"/>
  <c r="BH502" i="2"/>
  <c r="BG502" i="2"/>
  <c r="BE502" i="2"/>
  <c r="T502" i="2"/>
  <c r="R502" i="2"/>
  <c r="P502" i="2"/>
  <c r="BI501" i="2"/>
  <c r="BH501" i="2"/>
  <c r="BG501" i="2"/>
  <c r="BE501" i="2"/>
  <c r="T501" i="2"/>
  <c r="R501" i="2"/>
  <c r="P501" i="2"/>
  <c r="BI500" i="2"/>
  <c r="BH500" i="2"/>
  <c r="BG500" i="2"/>
  <c r="BE500" i="2"/>
  <c r="T500" i="2"/>
  <c r="R500" i="2"/>
  <c r="P500" i="2"/>
  <c r="BI499" i="2"/>
  <c r="BH499" i="2"/>
  <c r="BG499" i="2"/>
  <c r="BE499" i="2"/>
  <c r="T499" i="2"/>
  <c r="R499" i="2"/>
  <c r="P499" i="2"/>
  <c r="BI498" i="2"/>
  <c r="BH498" i="2"/>
  <c r="BG498" i="2"/>
  <c r="BE498" i="2"/>
  <c r="T498" i="2"/>
  <c r="R498" i="2"/>
  <c r="P498" i="2"/>
  <c r="BI497" i="2"/>
  <c r="BH497" i="2"/>
  <c r="BG497" i="2"/>
  <c r="BE497" i="2"/>
  <c r="T497" i="2"/>
  <c r="R497" i="2"/>
  <c r="P497" i="2"/>
  <c r="BI496" i="2"/>
  <c r="BH496" i="2"/>
  <c r="BG496" i="2"/>
  <c r="BE496" i="2"/>
  <c r="T496" i="2"/>
  <c r="R496" i="2"/>
  <c r="P496" i="2"/>
  <c r="BI495" i="2"/>
  <c r="BH495" i="2"/>
  <c r="BG495" i="2"/>
  <c r="BE495" i="2"/>
  <c r="T495" i="2"/>
  <c r="R495" i="2"/>
  <c r="P495" i="2"/>
  <c r="BI494" i="2"/>
  <c r="BH494" i="2"/>
  <c r="BG494" i="2"/>
  <c r="BE494" i="2"/>
  <c r="T494" i="2"/>
  <c r="R494" i="2"/>
  <c r="P494" i="2"/>
  <c r="BI493" i="2"/>
  <c r="BH493" i="2"/>
  <c r="BG493" i="2"/>
  <c r="BE493" i="2"/>
  <c r="T493" i="2"/>
  <c r="R493" i="2"/>
  <c r="P493" i="2"/>
  <c r="BI492" i="2"/>
  <c r="BH492" i="2"/>
  <c r="BG492" i="2"/>
  <c r="BE492" i="2"/>
  <c r="T492" i="2"/>
  <c r="R492" i="2"/>
  <c r="P492" i="2"/>
  <c r="BI491" i="2"/>
  <c r="BH491" i="2"/>
  <c r="BG491" i="2"/>
  <c r="BE491" i="2"/>
  <c r="T491" i="2"/>
  <c r="R491" i="2"/>
  <c r="P491" i="2"/>
  <c r="BI490" i="2"/>
  <c r="BH490" i="2"/>
  <c r="BG490" i="2"/>
  <c r="BE490" i="2"/>
  <c r="T490" i="2"/>
  <c r="R490" i="2"/>
  <c r="P490" i="2"/>
  <c r="BI489" i="2"/>
  <c r="BH489" i="2"/>
  <c r="BG489" i="2"/>
  <c r="BE489" i="2"/>
  <c r="T489" i="2"/>
  <c r="R489" i="2"/>
  <c r="P489" i="2"/>
  <c r="BI488" i="2"/>
  <c r="BH488" i="2"/>
  <c r="BG488" i="2"/>
  <c r="BE488" i="2"/>
  <c r="T488" i="2"/>
  <c r="R488" i="2"/>
  <c r="P488" i="2"/>
  <c r="BI487" i="2"/>
  <c r="BH487" i="2"/>
  <c r="BG487" i="2"/>
  <c r="BE487" i="2"/>
  <c r="T487" i="2"/>
  <c r="R487" i="2"/>
  <c r="P487" i="2"/>
  <c r="BI486" i="2"/>
  <c r="BH486" i="2"/>
  <c r="BG486" i="2"/>
  <c r="BE486" i="2"/>
  <c r="T486" i="2"/>
  <c r="R486" i="2"/>
  <c r="P486" i="2"/>
  <c r="BI485" i="2"/>
  <c r="BH485" i="2"/>
  <c r="BG485" i="2"/>
  <c r="BE485" i="2"/>
  <c r="T485" i="2"/>
  <c r="R485" i="2"/>
  <c r="P485" i="2"/>
  <c r="BI484" i="2"/>
  <c r="BH484" i="2"/>
  <c r="BG484" i="2"/>
  <c r="BE484" i="2"/>
  <c r="T484" i="2"/>
  <c r="R484" i="2"/>
  <c r="P484" i="2"/>
  <c r="BI483" i="2"/>
  <c r="BH483" i="2"/>
  <c r="BG483" i="2"/>
  <c r="BE483" i="2"/>
  <c r="T483" i="2"/>
  <c r="R483" i="2"/>
  <c r="P483" i="2"/>
  <c r="BI482" i="2"/>
  <c r="BH482" i="2"/>
  <c r="BG482" i="2"/>
  <c r="BE482" i="2"/>
  <c r="T482" i="2"/>
  <c r="R482" i="2"/>
  <c r="P482" i="2"/>
  <c r="BI481" i="2"/>
  <c r="BH481" i="2"/>
  <c r="BG481" i="2"/>
  <c r="BE481" i="2"/>
  <c r="T481" i="2"/>
  <c r="R481" i="2"/>
  <c r="P481" i="2"/>
  <c r="BI480" i="2"/>
  <c r="BH480" i="2"/>
  <c r="BG480" i="2"/>
  <c r="BE480" i="2"/>
  <c r="T480" i="2"/>
  <c r="R480" i="2"/>
  <c r="P480" i="2"/>
  <c r="BI479" i="2"/>
  <c r="BH479" i="2"/>
  <c r="BG479" i="2"/>
  <c r="BE479" i="2"/>
  <c r="T479" i="2"/>
  <c r="R479" i="2"/>
  <c r="P479" i="2"/>
  <c r="BI478" i="2"/>
  <c r="BH478" i="2"/>
  <c r="BG478" i="2"/>
  <c r="BE478" i="2"/>
  <c r="T478" i="2"/>
  <c r="R478" i="2"/>
  <c r="P478" i="2"/>
  <c r="BI477" i="2"/>
  <c r="BH477" i="2"/>
  <c r="BG477" i="2"/>
  <c r="BE477" i="2"/>
  <c r="T477" i="2"/>
  <c r="R477" i="2"/>
  <c r="P477" i="2"/>
  <c r="BI476" i="2"/>
  <c r="BH476" i="2"/>
  <c r="BG476" i="2"/>
  <c r="BE476" i="2"/>
  <c r="T476" i="2"/>
  <c r="R476" i="2"/>
  <c r="P476" i="2"/>
  <c r="BI475" i="2"/>
  <c r="BH475" i="2"/>
  <c r="BG475" i="2"/>
  <c r="BE475" i="2"/>
  <c r="T475" i="2"/>
  <c r="R475" i="2"/>
  <c r="P475" i="2"/>
  <c r="BI474" i="2"/>
  <c r="BH474" i="2"/>
  <c r="BG474" i="2"/>
  <c r="BE474" i="2"/>
  <c r="T474" i="2"/>
  <c r="R474" i="2"/>
  <c r="P474" i="2"/>
  <c r="BI473" i="2"/>
  <c r="BH473" i="2"/>
  <c r="BG473" i="2"/>
  <c r="BE473" i="2"/>
  <c r="T473" i="2"/>
  <c r="R473" i="2"/>
  <c r="P473" i="2"/>
  <c r="BI472" i="2"/>
  <c r="BH472" i="2"/>
  <c r="BG472" i="2"/>
  <c r="BE472" i="2"/>
  <c r="T472" i="2"/>
  <c r="R472" i="2"/>
  <c r="P472" i="2"/>
  <c r="BI471" i="2"/>
  <c r="BH471" i="2"/>
  <c r="BG471" i="2"/>
  <c r="BE471" i="2"/>
  <c r="T471" i="2"/>
  <c r="R471" i="2"/>
  <c r="P471" i="2"/>
  <c r="BI470" i="2"/>
  <c r="BH470" i="2"/>
  <c r="BG470" i="2"/>
  <c r="BE470" i="2"/>
  <c r="T470" i="2"/>
  <c r="R470" i="2"/>
  <c r="P470" i="2"/>
  <c r="BI469" i="2"/>
  <c r="BH469" i="2"/>
  <c r="BG469" i="2"/>
  <c r="BE469" i="2"/>
  <c r="T469" i="2"/>
  <c r="R469" i="2"/>
  <c r="P469" i="2"/>
  <c r="BI468" i="2"/>
  <c r="BH468" i="2"/>
  <c r="BG468" i="2"/>
  <c r="BE468" i="2"/>
  <c r="T468" i="2"/>
  <c r="R468" i="2"/>
  <c r="P468" i="2"/>
  <c r="BI467" i="2"/>
  <c r="BH467" i="2"/>
  <c r="BG467" i="2"/>
  <c r="BE467" i="2"/>
  <c r="T467" i="2"/>
  <c r="R467" i="2"/>
  <c r="P467" i="2"/>
  <c r="BI466" i="2"/>
  <c r="BH466" i="2"/>
  <c r="BG466" i="2"/>
  <c r="BE466" i="2"/>
  <c r="T466" i="2"/>
  <c r="R466" i="2"/>
  <c r="P466" i="2"/>
  <c r="BI465" i="2"/>
  <c r="BH465" i="2"/>
  <c r="BG465" i="2"/>
  <c r="BE465" i="2"/>
  <c r="T465" i="2"/>
  <c r="R465" i="2"/>
  <c r="P465" i="2"/>
  <c r="BI464" i="2"/>
  <c r="BH464" i="2"/>
  <c r="BG464" i="2"/>
  <c r="BE464" i="2"/>
  <c r="T464" i="2"/>
  <c r="R464" i="2"/>
  <c r="P464" i="2"/>
  <c r="BI463" i="2"/>
  <c r="BH463" i="2"/>
  <c r="BG463" i="2"/>
  <c r="BE463" i="2"/>
  <c r="T463" i="2"/>
  <c r="R463" i="2"/>
  <c r="P463" i="2"/>
  <c r="BI462" i="2"/>
  <c r="BH462" i="2"/>
  <c r="BG462" i="2"/>
  <c r="BE462" i="2"/>
  <c r="T462" i="2"/>
  <c r="R462" i="2"/>
  <c r="P462" i="2"/>
  <c r="BI461" i="2"/>
  <c r="BH461" i="2"/>
  <c r="BG461" i="2"/>
  <c r="BE461" i="2"/>
  <c r="T461" i="2"/>
  <c r="R461" i="2"/>
  <c r="P461" i="2"/>
  <c r="BI460" i="2"/>
  <c r="BH460" i="2"/>
  <c r="BG460" i="2"/>
  <c r="BE460" i="2"/>
  <c r="T460" i="2"/>
  <c r="R460" i="2"/>
  <c r="P460" i="2"/>
  <c r="BI459" i="2"/>
  <c r="BH459" i="2"/>
  <c r="BG459" i="2"/>
  <c r="BE459" i="2"/>
  <c r="T459" i="2"/>
  <c r="R459" i="2"/>
  <c r="P459" i="2"/>
  <c r="BI458" i="2"/>
  <c r="BH458" i="2"/>
  <c r="BG458" i="2"/>
  <c r="BE458" i="2"/>
  <c r="T458" i="2"/>
  <c r="R458" i="2"/>
  <c r="P458" i="2"/>
  <c r="BI457" i="2"/>
  <c r="BH457" i="2"/>
  <c r="BG457" i="2"/>
  <c r="BE457" i="2"/>
  <c r="T457" i="2"/>
  <c r="R457" i="2"/>
  <c r="P457" i="2"/>
  <c r="BI456" i="2"/>
  <c r="BH456" i="2"/>
  <c r="BG456" i="2"/>
  <c r="BE456" i="2"/>
  <c r="T456" i="2"/>
  <c r="R456" i="2"/>
  <c r="P456" i="2"/>
  <c r="BI455" i="2"/>
  <c r="BH455" i="2"/>
  <c r="BG455" i="2"/>
  <c r="BE455" i="2"/>
  <c r="T455" i="2"/>
  <c r="R455" i="2"/>
  <c r="P455" i="2"/>
  <c r="BI454" i="2"/>
  <c r="BH454" i="2"/>
  <c r="BG454" i="2"/>
  <c r="BE454" i="2"/>
  <c r="T454" i="2"/>
  <c r="R454" i="2"/>
  <c r="P454" i="2"/>
  <c r="BI453" i="2"/>
  <c r="BH453" i="2"/>
  <c r="BG453" i="2"/>
  <c r="BE453" i="2"/>
  <c r="T453" i="2"/>
  <c r="R453" i="2"/>
  <c r="P453" i="2"/>
  <c r="BI452" i="2"/>
  <c r="BH452" i="2"/>
  <c r="BG452" i="2"/>
  <c r="BE452" i="2"/>
  <c r="T452" i="2"/>
  <c r="R452" i="2"/>
  <c r="P452" i="2"/>
  <c r="BI451" i="2"/>
  <c r="BH451" i="2"/>
  <c r="BG451" i="2"/>
  <c r="BE451" i="2"/>
  <c r="T451" i="2"/>
  <c r="R451" i="2"/>
  <c r="P451" i="2"/>
  <c r="BI450" i="2"/>
  <c r="BH450" i="2"/>
  <c r="BG450" i="2"/>
  <c r="BE450" i="2"/>
  <c r="T450" i="2"/>
  <c r="R450" i="2"/>
  <c r="P450" i="2"/>
  <c r="BI449" i="2"/>
  <c r="BH449" i="2"/>
  <c r="BG449" i="2"/>
  <c r="BE449" i="2"/>
  <c r="T449" i="2"/>
  <c r="R449" i="2"/>
  <c r="P449" i="2"/>
  <c r="BI448" i="2"/>
  <c r="BH448" i="2"/>
  <c r="BG448" i="2"/>
  <c r="BE448" i="2"/>
  <c r="T448" i="2"/>
  <c r="R448" i="2"/>
  <c r="P448" i="2"/>
  <c r="BI447" i="2"/>
  <c r="BH447" i="2"/>
  <c r="BG447" i="2"/>
  <c r="BE447" i="2"/>
  <c r="T447" i="2"/>
  <c r="R447" i="2"/>
  <c r="P447" i="2"/>
  <c r="BI446" i="2"/>
  <c r="BH446" i="2"/>
  <c r="BG446" i="2"/>
  <c r="BE446" i="2"/>
  <c r="T446" i="2"/>
  <c r="R446" i="2"/>
  <c r="P446" i="2"/>
  <c r="BI445" i="2"/>
  <c r="BH445" i="2"/>
  <c r="BG445" i="2"/>
  <c r="BE445" i="2"/>
  <c r="T445" i="2"/>
  <c r="R445" i="2"/>
  <c r="P445" i="2"/>
  <c r="BI444" i="2"/>
  <c r="BH444" i="2"/>
  <c r="BG444" i="2"/>
  <c r="BE444" i="2"/>
  <c r="T444" i="2"/>
  <c r="R444" i="2"/>
  <c r="P444" i="2"/>
  <c r="BI443" i="2"/>
  <c r="BH443" i="2"/>
  <c r="BG443" i="2"/>
  <c r="BE443" i="2"/>
  <c r="T443" i="2"/>
  <c r="R443" i="2"/>
  <c r="P443" i="2"/>
  <c r="BI442" i="2"/>
  <c r="BH442" i="2"/>
  <c r="BG442" i="2"/>
  <c r="BE442" i="2"/>
  <c r="T442" i="2"/>
  <c r="R442" i="2"/>
  <c r="P442" i="2"/>
  <c r="BI441" i="2"/>
  <c r="BH441" i="2"/>
  <c r="BG441" i="2"/>
  <c r="BE441" i="2"/>
  <c r="T441" i="2"/>
  <c r="R441" i="2"/>
  <c r="P441" i="2"/>
  <c r="BI440" i="2"/>
  <c r="BH440" i="2"/>
  <c r="BG440" i="2"/>
  <c r="BE440" i="2"/>
  <c r="T440" i="2"/>
  <c r="R440" i="2"/>
  <c r="P440" i="2"/>
  <c r="BI439" i="2"/>
  <c r="BH439" i="2"/>
  <c r="BG439" i="2"/>
  <c r="BE439" i="2"/>
  <c r="T439" i="2"/>
  <c r="R439" i="2"/>
  <c r="P439" i="2"/>
  <c r="BI438" i="2"/>
  <c r="BH438" i="2"/>
  <c r="BG438" i="2"/>
  <c r="BE438" i="2"/>
  <c r="T438" i="2"/>
  <c r="R438" i="2"/>
  <c r="P438" i="2"/>
  <c r="BI437" i="2"/>
  <c r="BH437" i="2"/>
  <c r="BG437" i="2"/>
  <c r="BE437" i="2"/>
  <c r="T437" i="2"/>
  <c r="R437" i="2"/>
  <c r="P437" i="2"/>
  <c r="BI436" i="2"/>
  <c r="BH436" i="2"/>
  <c r="BG436" i="2"/>
  <c r="BE436" i="2"/>
  <c r="T436" i="2"/>
  <c r="R436" i="2"/>
  <c r="P436" i="2"/>
  <c r="BI435" i="2"/>
  <c r="BH435" i="2"/>
  <c r="BG435" i="2"/>
  <c r="BE435" i="2"/>
  <c r="T435" i="2"/>
  <c r="R435" i="2"/>
  <c r="P435" i="2"/>
  <c r="BI434" i="2"/>
  <c r="BH434" i="2"/>
  <c r="BG434" i="2"/>
  <c r="BE434" i="2"/>
  <c r="T434" i="2"/>
  <c r="R434" i="2"/>
  <c r="P434" i="2"/>
  <c r="BI433" i="2"/>
  <c r="BH433" i="2"/>
  <c r="BG433" i="2"/>
  <c r="BE433" i="2"/>
  <c r="T433" i="2"/>
  <c r="R433" i="2"/>
  <c r="P433" i="2"/>
  <c r="BI432" i="2"/>
  <c r="BH432" i="2"/>
  <c r="BG432" i="2"/>
  <c r="BE432" i="2"/>
  <c r="T432" i="2"/>
  <c r="R432" i="2"/>
  <c r="P432" i="2"/>
  <c r="BI431" i="2"/>
  <c r="BH431" i="2"/>
  <c r="BG431" i="2"/>
  <c r="BE431" i="2"/>
  <c r="T431" i="2"/>
  <c r="R431" i="2"/>
  <c r="P431" i="2"/>
  <c r="BI430" i="2"/>
  <c r="BH430" i="2"/>
  <c r="BG430" i="2"/>
  <c r="BE430" i="2"/>
  <c r="T430" i="2"/>
  <c r="R430" i="2"/>
  <c r="P430" i="2"/>
  <c r="BI429" i="2"/>
  <c r="BH429" i="2"/>
  <c r="BG429" i="2"/>
  <c r="BE429" i="2"/>
  <c r="T429" i="2"/>
  <c r="R429" i="2"/>
  <c r="P429" i="2"/>
  <c r="BI428" i="2"/>
  <c r="BH428" i="2"/>
  <c r="BG428" i="2"/>
  <c r="BE428" i="2"/>
  <c r="T428" i="2"/>
  <c r="R428" i="2"/>
  <c r="P428" i="2"/>
  <c r="BI427" i="2"/>
  <c r="BH427" i="2"/>
  <c r="BG427" i="2"/>
  <c r="BE427" i="2"/>
  <c r="T427" i="2"/>
  <c r="R427" i="2"/>
  <c r="P427" i="2"/>
  <c r="BI426" i="2"/>
  <c r="BH426" i="2"/>
  <c r="BG426" i="2"/>
  <c r="BE426" i="2"/>
  <c r="T426" i="2"/>
  <c r="R426" i="2"/>
  <c r="P426" i="2"/>
  <c r="BI425" i="2"/>
  <c r="BH425" i="2"/>
  <c r="BG425" i="2"/>
  <c r="BE425" i="2"/>
  <c r="T425" i="2"/>
  <c r="R425" i="2"/>
  <c r="P425" i="2"/>
  <c r="BI424" i="2"/>
  <c r="BH424" i="2"/>
  <c r="BG424" i="2"/>
  <c r="BE424" i="2"/>
  <c r="T424" i="2"/>
  <c r="R424" i="2"/>
  <c r="P424" i="2"/>
  <c r="BI423" i="2"/>
  <c r="BH423" i="2"/>
  <c r="BG423" i="2"/>
  <c r="BE423" i="2"/>
  <c r="T423" i="2"/>
  <c r="R423" i="2"/>
  <c r="P423" i="2"/>
  <c r="BI421" i="2"/>
  <c r="BH421" i="2"/>
  <c r="BG421" i="2"/>
  <c r="BE421" i="2"/>
  <c r="T421" i="2"/>
  <c r="R421" i="2"/>
  <c r="P421" i="2"/>
  <c r="BI420" i="2"/>
  <c r="BH420" i="2"/>
  <c r="BG420" i="2"/>
  <c r="BE420" i="2"/>
  <c r="T420" i="2"/>
  <c r="R420" i="2"/>
  <c r="P420" i="2"/>
  <c r="BI419" i="2"/>
  <c r="BH419" i="2"/>
  <c r="BG419" i="2"/>
  <c r="BE419" i="2"/>
  <c r="T419" i="2"/>
  <c r="R419" i="2"/>
  <c r="P419" i="2"/>
  <c r="BI418" i="2"/>
  <c r="BH418" i="2"/>
  <c r="BG418" i="2"/>
  <c r="BE418" i="2"/>
  <c r="T418" i="2"/>
  <c r="R418" i="2"/>
  <c r="P418" i="2"/>
  <c r="BI417" i="2"/>
  <c r="BH417" i="2"/>
  <c r="BG417" i="2"/>
  <c r="BE417" i="2"/>
  <c r="T417" i="2"/>
  <c r="R417" i="2"/>
  <c r="P417" i="2"/>
  <c r="BI416" i="2"/>
  <c r="BH416" i="2"/>
  <c r="BG416" i="2"/>
  <c r="BE416" i="2"/>
  <c r="T416" i="2"/>
  <c r="R416" i="2"/>
  <c r="P416" i="2"/>
  <c r="BI415" i="2"/>
  <c r="BH415" i="2"/>
  <c r="BG415" i="2"/>
  <c r="BE415" i="2"/>
  <c r="T415" i="2"/>
  <c r="R415" i="2"/>
  <c r="P415" i="2"/>
  <c r="BI414" i="2"/>
  <c r="BH414" i="2"/>
  <c r="BG414" i="2"/>
  <c r="BE414" i="2"/>
  <c r="T414" i="2"/>
  <c r="R414" i="2"/>
  <c r="P414" i="2"/>
  <c r="BI413" i="2"/>
  <c r="BH413" i="2"/>
  <c r="BG413" i="2"/>
  <c r="BE413" i="2"/>
  <c r="T413" i="2"/>
  <c r="R413" i="2"/>
  <c r="P413" i="2"/>
  <c r="BI412" i="2"/>
  <c r="BH412" i="2"/>
  <c r="BG412" i="2"/>
  <c r="BE412" i="2"/>
  <c r="T412" i="2"/>
  <c r="R412" i="2"/>
  <c r="P412" i="2"/>
  <c r="BI411" i="2"/>
  <c r="BH411" i="2"/>
  <c r="BG411" i="2"/>
  <c r="BE411" i="2"/>
  <c r="T411" i="2"/>
  <c r="R411" i="2"/>
  <c r="P411" i="2"/>
  <c r="BI410" i="2"/>
  <c r="BH410" i="2"/>
  <c r="BG410" i="2"/>
  <c r="BE410" i="2"/>
  <c r="T410" i="2"/>
  <c r="R410" i="2"/>
  <c r="P410" i="2"/>
  <c r="BI409" i="2"/>
  <c r="BH409" i="2"/>
  <c r="BG409" i="2"/>
  <c r="BE409" i="2"/>
  <c r="T409" i="2"/>
  <c r="R409" i="2"/>
  <c r="P409" i="2"/>
  <c r="BI408" i="2"/>
  <c r="BH408" i="2"/>
  <c r="BG408" i="2"/>
  <c r="BE408" i="2"/>
  <c r="T408" i="2"/>
  <c r="R408" i="2"/>
  <c r="P408" i="2"/>
  <c r="BI407" i="2"/>
  <c r="BH407" i="2"/>
  <c r="BG407" i="2"/>
  <c r="BE407" i="2"/>
  <c r="T407" i="2"/>
  <c r="R407" i="2"/>
  <c r="P407" i="2"/>
  <c r="BI406" i="2"/>
  <c r="BH406" i="2"/>
  <c r="BG406" i="2"/>
  <c r="BE406" i="2"/>
  <c r="T406" i="2"/>
  <c r="R406" i="2"/>
  <c r="P406" i="2"/>
  <c r="BI405" i="2"/>
  <c r="BH405" i="2"/>
  <c r="BG405" i="2"/>
  <c r="BE405" i="2"/>
  <c r="T405" i="2"/>
  <c r="R405" i="2"/>
  <c r="P405" i="2"/>
  <c r="BI404" i="2"/>
  <c r="BH404" i="2"/>
  <c r="BG404" i="2"/>
  <c r="BE404" i="2"/>
  <c r="T404" i="2"/>
  <c r="R404" i="2"/>
  <c r="P404" i="2"/>
  <c r="BI403" i="2"/>
  <c r="BH403" i="2"/>
  <c r="BG403" i="2"/>
  <c r="BE403" i="2"/>
  <c r="T403" i="2"/>
  <c r="R403" i="2"/>
  <c r="P403" i="2"/>
  <c r="BI402" i="2"/>
  <c r="BH402" i="2"/>
  <c r="BG402" i="2"/>
  <c r="BE402" i="2"/>
  <c r="T402" i="2"/>
  <c r="R402" i="2"/>
  <c r="P402" i="2"/>
  <c r="BI401" i="2"/>
  <c r="BH401" i="2"/>
  <c r="BG401" i="2"/>
  <c r="BE401" i="2"/>
  <c r="T401" i="2"/>
  <c r="R401" i="2"/>
  <c r="P401" i="2"/>
  <c r="BI400" i="2"/>
  <c r="BH400" i="2"/>
  <c r="BG400" i="2"/>
  <c r="BE400" i="2"/>
  <c r="T400" i="2"/>
  <c r="R400" i="2"/>
  <c r="P400" i="2"/>
  <c r="BI399" i="2"/>
  <c r="BH399" i="2"/>
  <c r="BG399" i="2"/>
  <c r="BE399" i="2"/>
  <c r="T399" i="2"/>
  <c r="R399" i="2"/>
  <c r="P399" i="2"/>
  <c r="BI398" i="2"/>
  <c r="BH398" i="2"/>
  <c r="BG398" i="2"/>
  <c r="BE398" i="2"/>
  <c r="T398" i="2"/>
  <c r="R398" i="2"/>
  <c r="P398" i="2"/>
  <c r="BI397" i="2"/>
  <c r="BH397" i="2"/>
  <c r="BG397" i="2"/>
  <c r="BE397" i="2"/>
  <c r="T397" i="2"/>
  <c r="R397" i="2"/>
  <c r="P397" i="2"/>
  <c r="BI396" i="2"/>
  <c r="BH396" i="2"/>
  <c r="BG396" i="2"/>
  <c r="BE396" i="2"/>
  <c r="T396" i="2"/>
  <c r="R396" i="2"/>
  <c r="P396" i="2"/>
  <c r="BI395" i="2"/>
  <c r="BH395" i="2"/>
  <c r="BG395" i="2"/>
  <c r="BE395" i="2"/>
  <c r="T395" i="2"/>
  <c r="R395" i="2"/>
  <c r="P395" i="2"/>
  <c r="BI394" i="2"/>
  <c r="BH394" i="2"/>
  <c r="BG394" i="2"/>
  <c r="BE394" i="2"/>
  <c r="T394" i="2"/>
  <c r="R394" i="2"/>
  <c r="P394" i="2"/>
  <c r="BI393" i="2"/>
  <c r="BH393" i="2"/>
  <c r="BG393" i="2"/>
  <c r="BE393" i="2"/>
  <c r="T393" i="2"/>
  <c r="R393" i="2"/>
  <c r="P393" i="2"/>
  <c r="BI392" i="2"/>
  <c r="BH392" i="2"/>
  <c r="BG392" i="2"/>
  <c r="BE392" i="2"/>
  <c r="T392" i="2"/>
  <c r="R392" i="2"/>
  <c r="P392" i="2"/>
  <c r="BI391" i="2"/>
  <c r="BH391" i="2"/>
  <c r="BG391" i="2"/>
  <c r="BE391" i="2"/>
  <c r="T391" i="2"/>
  <c r="R391" i="2"/>
  <c r="P391" i="2"/>
  <c r="BI390" i="2"/>
  <c r="BH390" i="2"/>
  <c r="BG390" i="2"/>
  <c r="BE390" i="2"/>
  <c r="T390" i="2"/>
  <c r="R390" i="2"/>
  <c r="P390" i="2"/>
  <c r="BI389" i="2"/>
  <c r="BH389" i="2"/>
  <c r="BG389" i="2"/>
  <c r="BE389" i="2"/>
  <c r="T389" i="2"/>
  <c r="R389" i="2"/>
  <c r="P389" i="2"/>
  <c r="BI388" i="2"/>
  <c r="BH388" i="2"/>
  <c r="BG388" i="2"/>
  <c r="BE388" i="2"/>
  <c r="T388" i="2"/>
  <c r="R388" i="2"/>
  <c r="P388" i="2"/>
  <c r="BI387" i="2"/>
  <c r="BH387" i="2"/>
  <c r="BG387" i="2"/>
  <c r="BE387" i="2"/>
  <c r="T387" i="2"/>
  <c r="R387" i="2"/>
  <c r="P387" i="2"/>
  <c r="BI386" i="2"/>
  <c r="BH386" i="2"/>
  <c r="BG386" i="2"/>
  <c r="BE386" i="2"/>
  <c r="T386" i="2"/>
  <c r="R386" i="2"/>
  <c r="P386" i="2"/>
  <c r="BI385" i="2"/>
  <c r="BH385" i="2"/>
  <c r="BG385" i="2"/>
  <c r="BE385" i="2"/>
  <c r="T385" i="2"/>
  <c r="R385" i="2"/>
  <c r="P385" i="2"/>
  <c r="BI384" i="2"/>
  <c r="BH384" i="2"/>
  <c r="BG384" i="2"/>
  <c r="BE384" i="2"/>
  <c r="T384" i="2"/>
  <c r="R384" i="2"/>
  <c r="P384" i="2"/>
  <c r="BI383" i="2"/>
  <c r="BH383" i="2"/>
  <c r="BG383" i="2"/>
  <c r="BE383" i="2"/>
  <c r="T383" i="2"/>
  <c r="R383" i="2"/>
  <c r="P383" i="2"/>
  <c r="BI382" i="2"/>
  <c r="BH382" i="2"/>
  <c r="BG382" i="2"/>
  <c r="BE382" i="2"/>
  <c r="T382" i="2"/>
  <c r="R382" i="2"/>
  <c r="P382" i="2"/>
  <c r="BI381" i="2"/>
  <c r="BH381" i="2"/>
  <c r="BG381" i="2"/>
  <c r="BE381" i="2"/>
  <c r="T381" i="2"/>
  <c r="R381" i="2"/>
  <c r="P381" i="2"/>
  <c r="BI380" i="2"/>
  <c r="BH380" i="2"/>
  <c r="BG380" i="2"/>
  <c r="BE380" i="2"/>
  <c r="T380" i="2"/>
  <c r="R380" i="2"/>
  <c r="P380" i="2"/>
  <c r="BI379" i="2"/>
  <c r="BH379" i="2"/>
  <c r="BG379" i="2"/>
  <c r="BE379" i="2"/>
  <c r="T379" i="2"/>
  <c r="R379" i="2"/>
  <c r="P379" i="2"/>
  <c r="BI378" i="2"/>
  <c r="BH378" i="2"/>
  <c r="BG378" i="2"/>
  <c r="BE378" i="2"/>
  <c r="T378" i="2"/>
  <c r="R378" i="2"/>
  <c r="P378" i="2"/>
  <c r="BI377" i="2"/>
  <c r="BH377" i="2"/>
  <c r="BG377" i="2"/>
  <c r="BE377" i="2"/>
  <c r="T377" i="2"/>
  <c r="R377" i="2"/>
  <c r="P377" i="2"/>
  <c r="BI376" i="2"/>
  <c r="BH376" i="2"/>
  <c r="BG376" i="2"/>
  <c r="BE376" i="2"/>
  <c r="T376" i="2"/>
  <c r="R376" i="2"/>
  <c r="P376" i="2"/>
  <c r="BI375" i="2"/>
  <c r="BH375" i="2"/>
  <c r="BG375" i="2"/>
  <c r="BE375" i="2"/>
  <c r="T375" i="2"/>
  <c r="R375" i="2"/>
  <c r="P375" i="2"/>
  <c r="BI374" i="2"/>
  <c r="BH374" i="2"/>
  <c r="BG374" i="2"/>
  <c r="BE374" i="2"/>
  <c r="T374" i="2"/>
  <c r="R374" i="2"/>
  <c r="P374" i="2"/>
  <c r="BI373" i="2"/>
  <c r="BH373" i="2"/>
  <c r="BG373" i="2"/>
  <c r="BE373" i="2"/>
  <c r="T373" i="2"/>
  <c r="R373" i="2"/>
  <c r="P373" i="2"/>
  <c r="BI372" i="2"/>
  <c r="BH372" i="2"/>
  <c r="BG372" i="2"/>
  <c r="BE372" i="2"/>
  <c r="T372" i="2"/>
  <c r="R372" i="2"/>
  <c r="P372" i="2"/>
  <c r="BI371" i="2"/>
  <c r="BH371" i="2"/>
  <c r="BG371" i="2"/>
  <c r="BE371" i="2"/>
  <c r="T371" i="2"/>
  <c r="R371" i="2"/>
  <c r="P371" i="2"/>
  <c r="BI370" i="2"/>
  <c r="BH370" i="2"/>
  <c r="BG370" i="2"/>
  <c r="BE370" i="2"/>
  <c r="T370" i="2"/>
  <c r="R370" i="2"/>
  <c r="P370" i="2"/>
  <c r="BI369" i="2"/>
  <c r="BH369" i="2"/>
  <c r="BG369" i="2"/>
  <c r="BE369" i="2"/>
  <c r="T369" i="2"/>
  <c r="R369" i="2"/>
  <c r="P369" i="2"/>
  <c r="BI368" i="2"/>
  <c r="BH368" i="2"/>
  <c r="BG368" i="2"/>
  <c r="BE368" i="2"/>
  <c r="T368" i="2"/>
  <c r="R368" i="2"/>
  <c r="P368" i="2"/>
  <c r="BI367" i="2"/>
  <c r="BH367" i="2"/>
  <c r="BG367" i="2"/>
  <c r="BE367" i="2"/>
  <c r="T367" i="2"/>
  <c r="R367" i="2"/>
  <c r="P367" i="2"/>
  <c r="BI365" i="2"/>
  <c r="BH365" i="2"/>
  <c r="BG365" i="2"/>
  <c r="BE365" i="2"/>
  <c r="T365" i="2"/>
  <c r="R365" i="2"/>
  <c r="P365" i="2"/>
  <c r="BI364" i="2"/>
  <c r="BH364" i="2"/>
  <c r="BG364" i="2"/>
  <c r="BE364" i="2"/>
  <c r="T364" i="2"/>
  <c r="R364" i="2"/>
  <c r="P364" i="2"/>
  <c r="BI363" i="2"/>
  <c r="BH363" i="2"/>
  <c r="BG363" i="2"/>
  <c r="BE363" i="2"/>
  <c r="T363" i="2"/>
  <c r="R363" i="2"/>
  <c r="P363" i="2"/>
  <c r="BI362" i="2"/>
  <c r="BH362" i="2"/>
  <c r="BG362" i="2"/>
  <c r="BE362" i="2"/>
  <c r="T362" i="2"/>
  <c r="R362" i="2"/>
  <c r="P362" i="2"/>
  <c r="BI361" i="2"/>
  <c r="BH361" i="2"/>
  <c r="BG361" i="2"/>
  <c r="BE361" i="2"/>
  <c r="T361" i="2"/>
  <c r="R361" i="2"/>
  <c r="P361" i="2"/>
  <c r="BI360" i="2"/>
  <c r="BH360" i="2"/>
  <c r="BG360" i="2"/>
  <c r="BE360" i="2"/>
  <c r="T360" i="2"/>
  <c r="R360" i="2"/>
  <c r="P360" i="2"/>
  <c r="BI359" i="2"/>
  <c r="BH359" i="2"/>
  <c r="BG359" i="2"/>
  <c r="BE359" i="2"/>
  <c r="T359" i="2"/>
  <c r="R359" i="2"/>
  <c r="P359" i="2"/>
  <c r="BI358" i="2"/>
  <c r="BH358" i="2"/>
  <c r="BG358" i="2"/>
  <c r="BE358" i="2"/>
  <c r="T358" i="2"/>
  <c r="R358" i="2"/>
  <c r="P358" i="2"/>
  <c r="BI357" i="2"/>
  <c r="BH357" i="2"/>
  <c r="BG357" i="2"/>
  <c r="BE357" i="2"/>
  <c r="T357" i="2"/>
  <c r="R357" i="2"/>
  <c r="P357" i="2"/>
  <c r="BI356" i="2"/>
  <c r="BH356" i="2"/>
  <c r="BG356" i="2"/>
  <c r="BE356" i="2"/>
  <c r="T356" i="2"/>
  <c r="R356" i="2"/>
  <c r="P356" i="2"/>
  <c r="BI355" i="2"/>
  <c r="BH355" i="2"/>
  <c r="BG355" i="2"/>
  <c r="BE355" i="2"/>
  <c r="T355" i="2"/>
  <c r="R355" i="2"/>
  <c r="P355" i="2"/>
  <c r="BI354" i="2"/>
  <c r="BH354" i="2"/>
  <c r="BG354" i="2"/>
  <c r="BE354" i="2"/>
  <c r="T354" i="2"/>
  <c r="R354" i="2"/>
  <c r="P354" i="2"/>
  <c r="BI353" i="2"/>
  <c r="BH353" i="2"/>
  <c r="BG353" i="2"/>
  <c r="BE353" i="2"/>
  <c r="T353" i="2"/>
  <c r="R353" i="2"/>
  <c r="P353" i="2"/>
  <c r="BI351" i="2"/>
  <c r="BH351" i="2"/>
  <c r="BG351" i="2"/>
  <c r="BE351" i="2"/>
  <c r="T351" i="2"/>
  <c r="R351" i="2"/>
  <c r="P351" i="2"/>
  <c r="BI350" i="2"/>
  <c r="BH350" i="2"/>
  <c r="BG350" i="2"/>
  <c r="BE350" i="2"/>
  <c r="T350" i="2"/>
  <c r="R350" i="2"/>
  <c r="P350" i="2"/>
  <c r="BI349" i="2"/>
  <c r="BH349" i="2"/>
  <c r="BG349" i="2"/>
  <c r="BE349" i="2"/>
  <c r="T349" i="2"/>
  <c r="R349" i="2"/>
  <c r="P349" i="2"/>
  <c r="BI348" i="2"/>
  <c r="BH348" i="2"/>
  <c r="BG348" i="2"/>
  <c r="BE348" i="2"/>
  <c r="T348" i="2"/>
  <c r="R348" i="2"/>
  <c r="P348" i="2"/>
  <c r="BI347" i="2"/>
  <c r="BH347" i="2"/>
  <c r="BG347" i="2"/>
  <c r="BE347" i="2"/>
  <c r="T347" i="2"/>
  <c r="R347" i="2"/>
  <c r="P347" i="2"/>
  <c r="BI346" i="2"/>
  <c r="BH346" i="2"/>
  <c r="BG346" i="2"/>
  <c r="BE346" i="2"/>
  <c r="T346" i="2"/>
  <c r="R346" i="2"/>
  <c r="P346" i="2"/>
  <c r="BI345" i="2"/>
  <c r="BH345" i="2"/>
  <c r="BG345" i="2"/>
  <c r="BE345" i="2"/>
  <c r="T345" i="2"/>
  <c r="R345" i="2"/>
  <c r="P345" i="2"/>
  <c r="BI343" i="2"/>
  <c r="BH343" i="2"/>
  <c r="BG343" i="2"/>
  <c r="BE343" i="2"/>
  <c r="T343" i="2"/>
  <c r="R343" i="2"/>
  <c r="P343" i="2"/>
  <c r="BI342" i="2"/>
  <c r="BH342" i="2"/>
  <c r="BG342" i="2"/>
  <c r="BE342" i="2"/>
  <c r="T342" i="2"/>
  <c r="R342" i="2"/>
  <c r="P342" i="2"/>
  <c r="BI341" i="2"/>
  <c r="BH341" i="2"/>
  <c r="BG341" i="2"/>
  <c r="BE341" i="2"/>
  <c r="T341" i="2"/>
  <c r="R341" i="2"/>
  <c r="P341" i="2"/>
  <c r="BI340" i="2"/>
  <c r="BH340" i="2"/>
  <c r="BG340" i="2"/>
  <c r="BE340" i="2"/>
  <c r="T340" i="2"/>
  <c r="R340" i="2"/>
  <c r="P340" i="2"/>
  <c r="BI339" i="2"/>
  <c r="BH339" i="2"/>
  <c r="BG339" i="2"/>
  <c r="BE339" i="2"/>
  <c r="T339" i="2"/>
  <c r="R339" i="2"/>
  <c r="P339" i="2"/>
  <c r="BI338" i="2"/>
  <c r="BH338" i="2"/>
  <c r="BG338" i="2"/>
  <c r="BE338" i="2"/>
  <c r="T338" i="2"/>
  <c r="R338" i="2"/>
  <c r="P338" i="2"/>
  <c r="BI337" i="2"/>
  <c r="BH337" i="2"/>
  <c r="BG337" i="2"/>
  <c r="BE337" i="2"/>
  <c r="T337" i="2"/>
  <c r="R337" i="2"/>
  <c r="P337" i="2"/>
  <c r="BI336" i="2"/>
  <c r="BH336" i="2"/>
  <c r="BG336" i="2"/>
  <c r="BE336" i="2"/>
  <c r="T336" i="2"/>
  <c r="R336" i="2"/>
  <c r="P336" i="2"/>
  <c r="BI335" i="2"/>
  <c r="BH335" i="2"/>
  <c r="BG335" i="2"/>
  <c r="BE335" i="2"/>
  <c r="T335" i="2"/>
  <c r="R335" i="2"/>
  <c r="P335" i="2"/>
  <c r="BI334" i="2"/>
  <c r="BH334" i="2"/>
  <c r="BG334" i="2"/>
  <c r="BE334" i="2"/>
  <c r="T334" i="2"/>
  <c r="R334" i="2"/>
  <c r="P334" i="2"/>
  <c r="BI333" i="2"/>
  <c r="BH333" i="2"/>
  <c r="BG333" i="2"/>
  <c r="BE333" i="2"/>
  <c r="T333" i="2"/>
  <c r="R333" i="2"/>
  <c r="P333" i="2"/>
  <c r="BI332" i="2"/>
  <c r="BH332" i="2"/>
  <c r="BG332" i="2"/>
  <c r="BE332" i="2"/>
  <c r="T332" i="2"/>
  <c r="R332" i="2"/>
  <c r="P332" i="2"/>
  <c r="BI331" i="2"/>
  <c r="BH331" i="2"/>
  <c r="BG331" i="2"/>
  <c r="BE331" i="2"/>
  <c r="T331" i="2"/>
  <c r="R331" i="2"/>
  <c r="P331" i="2"/>
  <c r="BI330" i="2"/>
  <c r="BH330" i="2"/>
  <c r="BG330" i="2"/>
  <c r="BE330" i="2"/>
  <c r="T330" i="2"/>
  <c r="R330" i="2"/>
  <c r="P330" i="2"/>
  <c r="BI329" i="2"/>
  <c r="BH329" i="2"/>
  <c r="BG329" i="2"/>
  <c r="BE329" i="2"/>
  <c r="T329" i="2"/>
  <c r="R329" i="2"/>
  <c r="P329" i="2"/>
  <c r="BI328" i="2"/>
  <c r="BH328" i="2"/>
  <c r="BG328" i="2"/>
  <c r="BE328" i="2"/>
  <c r="T328" i="2"/>
  <c r="R328" i="2"/>
  <c r="P328" i="2"/>
  <c r="BI326" i="2"/>
  <c r="BH326" i="2"/>
  <c r="BG326" i="2"/>
  <c r="BE326" i="2"/>
  <c r="T326" i="2"/>
  <c r="R326" i="2"/>
  <c r="P326" i="2"/>
  <c r="BI325" i="2"/>
  <c r="BH325" i="2"/>
  <c r="BG325" i="2"/>
  <c r="BE325" i="2"/>
  <c r="T325" i="2"/>
  <c r="R325" i="2"/>
  <c r="P325" i="2"/>
  <c r="BI324" i="2"/>
  <c r="BH324" i="2"/>
  <c r="BG324" i="2"/>
  <c r="BE324" i="2"/>
  <c r="T324" i="2"/>
  <c r="R324" i="2"/>
  <c r="P324" i="2"/>
  <c r="BI323" i="2"/>
  <c r="BH323" i="2"/>
  <c r="BG323" i="2"/>
  <c r="BE323" i="2"/>
  <c r="T323" i="2"/>
  <c r="R323" i="2"/>
  <c r="P323" i="2"/>
  <c r="BI322" i="2"/>
  <c r="BH322" i="2"/>
  <c r="BG322" i="2"/>
  <c r="BE322" i="2"/>
  <c r="T322" i="2"/>
  <c r="R322" i="2"/>
  <c r="P322" i="2"/>
  <c r="BI321" i="2"/>
  <c r="BH321" i="2"/>
  <c r="BG321" i="2"/>
  <c r="BE321" i="2"/>
  <c r="T321" i="2"/>
  <c r="R321" i="2"/>
  <c r="P321" i="2"/>
  <c r="BI320" i="2"/>
  <c r="BH320" i="2"/>
  <c r="BG320" i="2"/>
  <c r="BE320" i="2"/>
  <c r="T320" i="2"/>
  <c r="R320" i="2"/>
  <c r="P320" i="2"/>
  <c r="BI319" i="2"/>
  <c r="BH319" i="2"/>
  <c r="BG319" i="2"/>
  <c r="BE319" i="2"/>
  <c r="T319" i="2"/>
  <c r="R319" i="2"/>
  <c r="P319" i="2"/>
  <c r="BI318" i="2"/>
  <c r="BH318" i="2"/>
  <c r="BG318" i="2"/>
  <c r="BE318" i="2"/>
  <c r="T318" i="2"/>
  <c r="R318" i="2"/>
  <c r="P318" i="2"/>
  <c r="BI317" i="2"/>
  <c r="BH317" i="2"/>
  <c r="BG317" i="2"/>
  <c r="BE317" i="2"/>
  <c r="T317" i="2"/>
  <c r="R317" i="2"/>
  <c r="P317" i="2"/>
  <c r="BI316" i="2"/>
  <c r="BH316" i="2"/>
  <c r="BG316" i="2"/>
  <c r="BE316" i="2"/>
  <c r="T316" i="2"/>
  <c r="R316" i="2"/>
  <c r="P316" i="2"/>
  <c r="BI315" i="2"/>
  <c r="BH315" i="2"/>
  <c r="BG315" i="2"/>
  <c r="BE315" i="2"/>
  <c r="T315" i="2"/>
  <c r="R315" i="2"/>
  <c r="P315" i="2"/>
  <c r="BI314" i="2"/>
  <c r="BH314" i="2"/>
  <c r="BG314" i="2"/>
  <c r="BE314" i="2"/>
  <c r="T314" i="2"/>
  <c r="R314" i="2"/>
  <c r="P314" i="2"/>
  <c r="BI313" i="2"/>
  <c r="BH313" i="2"/>
  <c r="BG313" i="2"/>
  <c r="BE313" i="2"/>
  <c r="T313" i="2"/>
  <c r="R313" i="2"/>
  <c r="P313" i="2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310" i="2"/>
  <c r="BH310" i="2"/>
  <c r="BG310" i="2"/>
  <c r="BE310" i="2"/>
  <c r="T310" i="2"/>
  <c r="R310" i="2"/>
  <c r="P310" i="2"/>
  <c r="BI309" i="2"/>
  <c r="BH309" i="2"/>
  <c r="BG309" i="2"/>
  <c r="BE309" i="2"/>
  <c r="T309" i="2"/>
  <c r="R309" i="2"/>
  <c r="P309" i="2"/>
  <c r="BI308" i="2"/>
  <c r="BH308" i="2"/>
  <c r="BG308" i="2"/>
  <c r="BE308" i="2"/>
  <c r="T308" i="2"/>
  <c r="R308" i="2"/>
  <c r="P308" i="2"/>
  <c r="BI307" i="2"/>
  <c r="BH307" i="2"/>
  <c r="BG307" i="2"/>
  <c r="BE307" i="2"/>
  <c r="T307" i="2"/>
  <c r="R307" i="2"/>
  <c r="P307" i="2"/>
  <c r="BI306" i="2"/>
  <c r="BH306" i="2"/>
  <c r="BG306" i="2"/>
  <c r="BE306" i="2"/>
  <c r="T306" i="2"/>
  <c r="R306" i="2"/>
  <c r="P306" i="2"/>
  <c r="BI305" i="2"/>
  <c r="BH305" i="2"/>
  <c r="BG305" i="2"/>
  <c r="BE305" i="2"/>
  <c r="T305" i="2"/>
  <c r="R305" i="2"/>
  <c r="P305" i="2"/>
  <c r="BI304" i="2"/>
  <c r="BH304" i="2"/>
  <c r="BG304" i="2"/>
  <c r="BE304" i="2"/>
  <c r="T304" i="2"/>
  <c r="R304" i="2"/>
  <c r="P304" i="2"/>
  <c r="BI303" i="2"/>
  <c r="BH303" i="2"/>
  <c r="BG303" i="2"/>
  <c r="BE303" i="2"/>
  <c r="T303" i="2"/>
  <c r="R303" i="2"/>
  <c r="P303" i="2"/>
  <c r="BI302" i="2"/>
  <c r="BH302" i="2"/>
  <c r="BG302" i="2"/>
  <c r="BE302" i="2"/>
  <c r="T302" i="2"/>
  <c r="R302" i="2"/>
  <c r="P302" i="2"/>
  <c r="BI301" i="2"/>
  <c r="BH301" i="2"/>
  <c r="BG301" i="2"/>
  <c r="BE301" i="2"/>
  <c r="T301" i="2"/>
  <c r="R301" i="2"/>
  <c r="P301" i="2"/>
  <c r="BI300" i="2"/>
  <c r="BH300" i="2"/>
  <c r="BG300" i="2"/>
  <c r="BE300" i="2"/>
  <c r="T300" i="2"/>
  <c r="R300" i="2"/>
  <c r="P300" i="2"/>
  <c r="BI299" i="2"/>
  <c r="BH299" i="2"/>
  <c r="BG299" i="2"/>
  <c r="BE299" i="2"/>
  <c r="T299" i="2"/>
  <c r="R299" i="2"/>
  <c r="P299" i="2"/>
  <c r="BI298" i="2"/>
  <c r="BH298" i="2"/>
  <c r="BG298" i="2"/>
  <c r="BE298" i="2"/>
  <c r="T298" i="2"/>
  <c r="R298" i="2"/>
  <c r="P298" i="2"/>
  <c r="BI297" i="2"/>
  <c r="BH297" i="2"/>
  <c r="BG297" i="2"/>
  <c r="BE297" i="2"/>
  <c r="T297" i="2"/>
  <c r="R297" i="2"/>
  <c r="P297" i="2"/>
  <c r="BI296" i="2"/>
  <c r="BH296" i="2"/>
  <c r="BG296" i="2"/>
  <c r="BE296" i="2"/>
  <c r="T296" i="2"/>
  <c r="R296" i="2"/>
  <c r="P296" i="2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93" i="2"/>
  <c r="BH293" i="2"/>
  <c r="BG293" i="2"/>
  <c r="BE293" i="2"/>
  <c r="T293" i="2"/>
  <c r="R293" i="2"/>
  <c r="P293" i="2"/>
  <c r="BI292" i="2"/>
  <c r="BH292" i="2"/>
  <c r="BG292" i="2"/>
  <c r="BE292" i="2"/>
  <c r="T292" i="2"/>
  <c r="R292" i="2"/>
  <c r="P292" i="2"/>
  <c r="BI291" i="2"/>
  <c r="BH291" i="2"/>
  <c r="BG291" i="2"/>
  <c r="BE291" i="2"/>
  <c r="T291" i="2"/>
  <c r="R291" i="2"/>
  <c r="P291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2" i="2"/>
  <c r="BH212" i="2"/>
  <c r="BG212" i="2"/>
  <c r="BE212" i="2"/>
  <c r="T212" i="2"/>
  <c r="T211" i="2"/>
  <c r="R212" i="2"/>
  <c r="R211" i="2"/>
  <c r="P212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J136" i="2"/>
  <c r="J135" i="2"/>
  <c r="F135" i="2"/>
  <c r="F133" i="2"/>
  <c r="E131" i="2"/>
  <c r="J89" i="2"/>
  <c r="J88" i="2"/>
  <c r="F88" i="2"/>
  <c r="F86" i="2"/>
  <c r="E84" i="2"/>
  <c r="J16" i="2"/>
  <c r="E16" i="2"/>
  <c r="F136" i="2" s="1"/>
  <c r="J15" i="2"/>
  <c r="J10" i="2"/>
  <c r="J86" i="2" s="1"/>
  <c r="L90" i="1"/>
  <c r="AM90" i="1"/>
  <c r="AM89" i="1"/>
  <c r="L89" i="1"/>
  <c r="AM87" i="1"/>
  <c r="L87" i="1"/>
  <c r="L85" i="1"/>
  <c r="L84" i="1"/>
  <c r="BK798" i="2"/>
  <c r="BK795" i="2"/>
  <c r="J783" i="2"/>
  <c r="BK768" i="2"/>
  <c r="J756" i="2"/>
  <c r="BK751" i="2"/>
  <c r="J744" i="2"/>
  <c r="BK734" i="2"/>
  <c r="BK724" i="2"/>
  <c r="J717" i="2"/>
  <c r="BK702" i="2"/>
  <c r="J692" i="2"/>
  <c r="BK685" i="2"/>
  <c r="BK682" i="2"/>
  <c r="BK676" i="2"/>
  <c r="BK668" i="2"/>
  <c r="J655" i="2"/>
  <c r="BK651" i="2"/>
  <c r="BK644" i="2"/>
  <c r="BK628" i="2"/>
  <c r="J614" i="2"/>
  <c r="J605" i="2"/>
  <c r="J597" i="2"/>
  <c r="J594" i="2"/>
  <c r="J591" i="2"/>
  <c r="BK587" i="2"/>
  <c r="J578" i="2"/>
  <c r="BK564" i="2"/>
  <c r="J558" i="2"/>
  <c r="J548" i="2"/>
  <c r="BK538" i="2"/>
  <c r="BK533" i="2"/>
  <c r="BK528" i="2"/>
  <c r="BK520" i="2"/>
  <c r="J513" i="2"/>
  <c r="J496" i="2"/>
  <c r="J491" i="2"/>
  <c r="J487" i="2"/>
  <c r="BK481" i="2"/>
  <c r="J477" i="2"/>
  <c r="BK469" i="2"/>
  <c r="J450" i="2"/>
  <c r="BK447" i="2"/>
  <c r="J437" i="2"/>
  <c r="J427" i="2"/>
  <c r="J418" i="2"/>
  <c r="J410" i="2"/>
  <c r="BK396" i="2"/>
  <c r="J390" i="2"/>
  <c r="BK384" i="2"/>
  <c r="BK379" i="2"/>
  <c r="BK370" i="2"/>
  <c r="BK362" i="2"/>
  <c r="J355" i="2"/>
  <c r="J340" i="2"/>
  <c r="BK333" i="2"/>
  <c r="BK325" i="2"/>
  <c r="J318" i="2"/>
  <c r="BK315" i="2"/>
  <c r="J310" i="2"/>
  <c r="J296" i="2"/>
  <c r="J294" i="2"/>
  <c r="J284" i="2"/>
  <c r="BK278" i="2"/>
  <c r="BK274" i="2"/>
  <c r="BK267" i="2"/>
  <c r="BK261" i="2"/>
  <c r="BK246" i="2"/>
  <c r="J241" i="2"/>
  <c r="BK235" i="2"/>
  <c r="BK227" i="2"/>
  <c r="J221" i="2"/>
  <c r="BK218" i="2"/>
  <c r="J215" i="2"/>
  <c r="BK197" i="2"/>
  <c r="J191" i="2"/>
  <c r="J188" i="2"/>
  <c r="BK183" i="2"/>
  <c r="J173" i="2"/>
  <c r="J159" i="2"/>
  <c r="J148" i="2"/>
  <c r="J801" i="2"/>
  <c r="BK794" i="2"/>
  <c r="J790" i="2"/>
  <c r="BK785" i="2"/>
  <c r="BK778" i="2"/>
  <c r="J762" i="2"/>
  <c r="BK756" i="2"/>
  <c r="BK747" i="2"/>
  <c r="BK745" i="2"/>
  <c r="BK732" i="2"/>
  <c r="BK729" i="2"/>
  <c r="BK725" i="2"/>
  <c r="J702" i="2"/>
  <c r="BK688" i="2"/>
  <c r="J682" i="2"/>
  <c r="J675" i="2"/>
  <c r="BK670" i="2"/>
  <c r="J666" i="2"/>
  <c r="BK661" i="2"/>
  <c r="J654" i="2"/>
  <c r="BK645" i="2"/>
  <c r="BK641" i="2"/>
  <c r="BK632" i="2"/>
  <c r="J627" i="2"/>
  <c r="BK620" i="2"/>
  <c r="J606" i="2"/>
  <c r="BK596" i="2"/>
  <c r="J581" i="2"/>
  <c r="BK571" i="2"/>
  <c r="J566" i="2"/>
  <c r="J553" i="2"/>
  <c r="BK542" i="2"/>
  <c r="BK527" i="2"/>
  <c r="J519" i="2"/>
  <c r="J508" i="2"/>
  <c r="BK502" i="2"/>
  <c r="BK499" i="2"/>
  <c r="J495" i="2"/>
  <c r="J485" i="2"/>
  <c r="J479" i="2"/>
  <c r="BK464" i="2"/>
  <c r="J462" i="2"/>
  <c r="BK455" i="2"/>
  <c r="J449" i="2"/>
  <c r="J439" i="2"/>
  <c r="BK432" i="2"/>
  <c r="J417" i="2"/>
  <c r="BK414" i="2"/>
  <c r="BK410" i="2"/>
  <c r="BK403" i="2"/>
  <c r="J395" i="2"/>
  <c r="J389" i="2"/>
  <c r="J382" i="2"/>
  <c r="J370" i="2"/>
  <c r="J363" i="2"/>
  <c r="BK354" i="2"/>
  <c r="BK348" i="2"/>
  <c r="BK339" i="2"/>
  <c r="BK331" i="2"/>
  <c r="BK314" i="2"/>
  <c r="BK310" i="2"/>
  <c r="J305" i="2"/>
  <c r="BK293" i="2"/>
  <c r="J285" i="2"/>
  <c r="BK279" i="2"/>
  <c r="J266" i="2"/>
  <c r="BK259" i="2"/>
  <c r="BK243" i="2"/>
  <c r="J238" i="2"/>
  <c r="J229" i="2"/>
  <c r="J219" i="2"/>
  <c r="J210" i="2"/>
  <c r="J200" i="2"/>
  <c r="BK194" i="2"/>
  <c r="J190" i="2"/>
  <c r="BK182" i="2"/>
  <c r="J178" i="2"/>
  <c r="J165" i="2"/>
  <c r="J155" i="2"/>
  <c r="J143" i="2"/>
  <c r="BK811" i="2"/>
  <c r="BK809" i="2"/>
  <c r="J808" i="2"/>
  <c r="J805" i="2"/>
  <c r="BK802" i="2"/>
  <c r="BK792" i="2"/>
  <c r="BK780" i="2"/>
  <c r="BK772" i="2"/>
  <c r="J767" i="2"/>
  <c r="BK758" i="2"/>
  <c r="J753" i="2"/>
  <c r="BK743" i="2"/>
  <c r="J738" i="2"/>
  <c r="BK731" i="2"/>
  <c r="J725" i="2"/>
  <c r="J720" i="2"/>
  <c r="BK712" i="2"/>
  <c r="J706" i="2"/>
  <c r="J703" i="2"/>
  <c r="BK695" i="2"/>
  <c r="J688" i="2"/>
  <c r="BK675" i="2"/>
  <c r="BK666" i="2"/>
  <c r="BK657" i="2"/>
  <c r="BK648" i="2"/>
  <c r="BK630" i="2"/>
  <c r="BK624" i="2"/>
  <c r="J617" i="2"/>
  <c r="BK607" i="2"/>
  <c r="BK600" i="2"/>
  <c r="BK591" i="2"/>
  <c r="BK583" i="2"/>
  <c r="BK578" i="2"/>
  <c r="J571" i="2"/>
  <c r="BK566" i="2"/>
  <c r="BK561" i="2"/>
  <c r="J550" i="2"/>
  <c r="J546" i="2"/>
  <c r="BK537" i="2"/>
  <c r="BK531" i="2"/>
  <c r="BK524" i="2"/>
  <c r="BK517" i="2"/>
  <c r="J511" i="2"/>
  <c r="J505" i="2"/>
  <c r="J494" i="2"/>
  <c r="BK486" i="2"/>
  <c r="J480" i="2"/>
  <c r="J472" i="2"/>
  <c r="J452" i="2"/>
  <c r="J440" i="2"/>
  <c r="J435" i="2"/>
  <c r="BK428" i="2"/>
  <c r="BK419" i="2"/>
  <c r="BK411" i="2"/>
  <c r="J404" i="2"/>
  <c r="J396" i="2"/>
  <c r="BK388" i="2"/>
  <c r="BK381" i="2"/>
  <c r="BK371" i="2"/>
  <c r="BK361" i="2"/>
  <c r="BK353" i="2"/>
  <c r="J342" i="2"/>
  <c r="J337" i="2"/>
  <c r="J334" i="2"/>
  <c r="J329" i="2"/>
  <c r="BK317" i="2"/>
  <c r="J308" i="2"/>
  <c r="BK304" i="2"/>
  <c r="J292" i="2"/>
  <c r="BK284" i="2"/>
  <c r="J278" i="2"/>
  <c r="BK271" i="2"/>
  <c r="J257" i="2"/>
  <c r="J239" i="2"/>
  <c r="J228" i="2"/>
  <c r="J218" i="2"/>
  <c r="J209" i="2"/>
  <c r="J203" i="2"/>
  <c r="BK190" i="2"/>
  <c r="BK175" i="2"/>
  <c r="J166" i="2"/>
  <c r="BK158" i="2"/>
  <c r="BK150" i="2"/>
  <c r="J145" i="2"/>
  <c r="BK801" i="2"/>
  <c r="J791" i="2"/>
  <c r="J785" i="2"/>
  <c r="J778" i="2"/>
  <c r="J768" i="2"/>
  <c r="J763" i="2"/>
  <c r="J749" i="2"/>
  <c r="J742" i="2"/>
  <c r="J735" i="2"/>
  <c r="J726" i="2"/>
  <c r="J721" i="2"/>
  <c r="J714" i="2"/>
  <c r="BK708" i="2"/>
  <c r="BK703" i="2"/>
  <c r="BK692" i="2"/>
  <c r="J685" i="2"/>
  <c r="BK674" i="2"/>
  <c r="BK658" i="2"/>
  <c r="J647" i="2"/>
  <c r="J637" i="2"/>
  <c r="J629" i="2"/>
  <c r="J620" i="2"/>
  <c r="BK613" i="2"/>
  <c r="BK602" i="2"/>
  <c r="BK585" i="2"/>
  <c r="J577" i="2"/>
  <c r="BK568" i="2"/>
  <c r="J562" i="2"/>
  <c r="J556" i="2"/>
  <c r="J551" i="2"/>
  <c r="J544" i="2"/>
  <c r="J529" i="2"/>
  <c r="BK518" i="2"/>
  <c r="BK510" i="2"/>
  <c r="J504" i="2"/>
  <c r="BK498" i="2"/>
  <c r="J488" i="2"/>
  <c r="J474" i="2"/>
  <c r="J470" i="2"/>
  <c r="J464" i="2"/>
  <c r="BK458" i="2"/>
  <c r="J451" i="2"/>
  <c r="BK446" i="2"/>
  <c r="BK440" i="2"/>
  <c r="J434" i="2"/>
  <c r="J420" i="2"/>
  <c r="J411" i="2"/>
  <c r="BK402" i="2"/>
  <c r="J399" i="2"/>
  <c r="J388" i="2"/>
  <c r="J378" i="2"/>
  <c r="J371" i="2"/>
  <c r="J359" i="2"/>
  <c r="BK347" i="2"/>
  <c r="BK334" i="2"/>
  <c r="BK324" i="2"/>
  <c r="J316" i="2"/>
  <c r="BK302" i="2"/>
  <c r="J293" i="2"/>
  <c r="J281" i="2"/>
  <c r="J271" i="2"/>
  <c r="BK266" i="2"/>
  <c r="BK258" i="2"/>
  <c r="BK252" i="2"/>
  <c r="J250" i="2"/>
  <c r="J246" i="2"/>
  <c r="J237" i="2"/>
  <c r="J232" i="2"/>
  <c r="BK228" i="2"/>
  <c r="BK219" i="2"/>
  <c r="BK204" i="2"/>
  <c r="J194" i="2"/>
  <c r="BK184" i="2"/>
  <c r="BK178" i="2"/>
  <c r="J174" i="2"/>
  <c r="BK171" i="2"/>
  <c r="J161" i="2"/>
  <c r="J150" i="2"/>
  <c r="J142" i="2"/>
  <c r="BK796" i="2"/>
  <c r="J789" i="2"/>
  <c r="BK773" i="2"/>
  <c r="BK762" i="2"/>
  <c r="BK759" i="2"/>
  <c r="BK752" i="2"/>
  <c r="J739" i="2"/>
  <c r="J727" i="2"/>
  <c r="BK718" i="2"/>
  <c r="J713" i="2"/>
  <c r="J710" i="2"/>
  <c r="J704" i="2"/>
  <c r="BK691" i="2"/>
  <c r="BK684" i="2"/>
  <c r="BK681" i="2"/>
  <c r="J673" i="2"/>
  <c r="J667" i="2"/>
  <c r="BK659" i="2"/>
  <c r="J652" i="2"/>
  <c r="J634" i="2"/>
  <c r="BK615" i="2"/>
  <c r="BK606" i="2"/>
  <c r="BK601" i="2"/>
  <c r="BK599" i="2"/>
  <c r="J596" i="2"/>
  <c r="BK590" i="2"/>
  <c r="J584" i="2"/>
  <c r="J573" i="2"/>
  <c r="BK562" i="2"/>
  <c r="BK553" i="2"/>
  <c r="J543" i="2"/>
  <c r="J534" i="2"/>
  <c r="BK529" i="2"/>
  <c r="J521" i="2"/>
  <c r="J514" i="2"/>
  <c r="BK503" i="2"/>
  <c r="J497" i="2"/>
  <c r="BK492" i="2"/>
  <c r="BK485" i="2"/>
  <c r="BK479" i="2"/>
  <c r="J475" i="2"/>
  <c r="BK462" i="2"/>
  <c r="J453" i="2"/>
  <c r="J444" i="2"/>
  <c r="J431" i="2"/>
  <c r="BK421" i="2"/>
  <c r="BK412" i="2"/>
  <c r="J402" i="2"/>
  <c r="BK401" i="2"/>
  <c r="J393" i="2"/>
  <c r="BK382" i="2"/>
  <c r="BK377" i="2"/>
  <c r="BK368" i="2"/>
  <c r="BK359" i="2"/>
  <c r="J345" i="2"/>
  <c r="BK341" i="2"/>
  <c r="BK328" i="2"/>
  <c r="BK319" i="2"/>
  <c r="J314" i="2"/>
  <c r="BK305" i="2"/>
  <c r="J300" i="2"/>
  <c r="BK295" i="2"/>
  <c r="BK281" i="2"/>
  <c r="BK276" i="2"/>
  <c r="J270" i="2"/>
  <c r="J262" i="2"/>
  <c r="BK257" i="2"/>
  <c r="J252" i="2"/>
  <c r="BK244" i="2"/>
  <c r="J233" i="2"/>
  <c r="J224" i="2"/>
  <c r="J220" i="2"/>
  <c r="BK207" i="2"/>
  <c r="J201" i="2"/>
  <c r="J192" i="2"/>
  <c r="J185" i="2"/>
  <c r="J175" i="2"/>
  <c r="BK165" i="2"/>
  <c r="BK160" i="2"/>
  <c r="J154" i="2"/>
  <c r="J796" i="2"/>
  <c r="BK786" i="2"/>
  <c r="BK777" i="2"/>
  <c r="J772" i="2"/>
  <c r="BK769" i="2"/>
  <c r="J760" i="2"/>
  <c r="BK757" i="2"/>
  <c r="BK753" i="2"/>
  <c r="BK741" i="2"/>
  <c r="J736" i="2"/>
  <c r="J730" i="2"/>
  <c r="BK720" i="2"/>
  <c r="BK700" i="2"/>
  <c r="BK696" i="2"/>
  <c r="J691" i="2"/>
  <c r="BK683" i="2"/>
  <c r="BK679" i="2"/>
  <c r="J672" i="2"/>
  <c r="J664" i="2"/>
  <c r="J656" i="2"/>
  <c r="BK652" i="2"/>
  <c r="BK647" i="2"/>
  <c r="J643" i="2"/>
  <c r="BK637" i="2"/>
  <c r="BK625" i="2"/>
  <c r="BK612" i="2"/>
  <c r="J604" i="2"/>
  <c r="J592" i="2"/>
  <c r="J585" i="2"/>
  <c r="J583" i="2"/>
  <c r="BK572" i="2"/>
  <c r="BK557" i="2"/>
  <c r="J547" i="2"/>
  <c r="J538" i="2"/>
  <c r="J525" i="2"/>
  <c r="BK521" i="2"/>
  <c r="BK512" i="2"/>
  <c r="BK507" i="2"/>
  <c r="J498" i="2"/>
  <c r="J489" i="2"/>
  <c r="BK484" i="2"/>
  <c r="BK477" i="2"/>
  <c r="BK467" i="2"/>
  <c r="J466" i="2"/>
  <c r="J457" i="2"/>
  <c r="BK453" i="2"/>
  <c r="J447" i="2"/>
  <c r="BK437" i="2"/>
  <c r="BK431" i="2"/>
  <c r="J425" i="2"/>
  <c r="J416" i="2"/>
  <c r="J407" i="2"/>
  <c r="J398" i="2"/>
  <c r="BK392" i="2"/>
  <c r="BK383" i="2"/>
  <c r="BK378" i="2"/>
  <c r="BK375" i="2"/>
  <c r="J368" i="2"/>
  <c r="BK356" i="2"/>
  <c r="BK349" i="2"/>
  <c r="J336" i="2"/>
  <c r="J325" i="2"/>
  <c r="BK320" i="2"/>
  <c r="BK309" i="2"/>
  <c r="J302" i="2"/>
  <c r="J297" i="2"/>
  <c r="J291" i="2"/>
  <c r="J283" i="2"/>
  <c r="J269" i="2"/>
  <c r="BK260" i="2"/>
  <c r="BK245" i="2"/>
  <c r="J240" i="2"/>
  <c r="BK231" i="2"/>
  <c r="BK220" i="2"/>
  <c r="J212" i="2"/>
  <c r="J207" i="2"/>
  <c r="BK192" i="2"/>
  <c r="J186" i="2"/>
  <c r="BK180" i="2"/>
  <c r="BK174" i="2"/>
  <c r="BK162" i="2"/>
  <c r="BK159" i="2"/>
  <c r="J147" i="2"/>
  <c r="J813" i="2"/>
  <c r="J810" i="2"/>
  <c r="J807" i="2"/>
  <c r="BK804" i="2"/>
  <c r="BK800" i="2"/>
  <c r="BK793" i="2"/>
  <c r="J784" i="2"/>
  <c r="J776" i="2"/>
  <c r="BK771" i="2"/>
  <c r="J766" i="2"/>
  <c r="J757" i="2"/>
  <c r="BK749" i="2"/>
  <c r="J737" i="2"/>
  <c r="J729" i="2"/>
  <c r="BK722" i="2"/>
  <c r="J719" i="2"/>
  <c r="J711" i="2"/>
  <c r="J707" i="2"/>
  <c r="J700" i="2"/>
  <c r="J693" i="2"/>
  <c r="J681" i="2"/>
  <c r="J674" i="2"/>
  <c r="BK664" i="2"/>
  <c r="BK656" i="2"/>
  <c r="J653" i="2"/>
  <c r="J636" i="2"/>
  <c r="BK627" i="2"/>
  <c r="J623" i="2"/>
  <c r="J611" i="2"/>
  <c r="BK604" i="2"/>
  <c r="BK593" i="2"/>
  <c r="J586" i="2"/>
  <c r="J580" i="2"/>
  <c r="BK573" i="2"/>
  <c r="BK567" i="2"/>
  <c r="J552" i="2"/>
  <c r="BK547" i="2"/>
  <c r="BK541" i="2"/>
  <c r="BK534" i="2"/>
  <c r="J528" i="2"/>
  <c r="J518" i="2"/>
  <c r="J512" i="2"/>
  <c r="J503" i="2"/>
  <c r="BK493" i="2"/>
  <c r="J484" i="2"/>
  <c r="BK475" i="2"/>
  <c r="J468" i="2"/>
  <c r="J460" i="2"/>
  <c r="BK443" i="2"/>
  <c r="J433" i="2"/>
  <c r="BK430" i="2"/>
  <c r="J424" i="2"/>
  <c r="J413" i="2"/>
  <c r="BK406" i="2"/>
  <c r="BK397" i="2"/>
  <c r="J387" i="2"/>
  <c r="J377" i="2"/>
  <c r="J369" i="2"/>
  <c r="J357" i="2"/>
  <c r="J350" i="2"/>
  <c r="J346" i="2"/>
  <c r="J339" i="2"/>
  <c r="J333" i="2"/>
  <c r="J328" i="2"/>
  <c r="BK313" i="2"/>
  <c r="BK306" i="2"/>
  <c r="BK298" i="2"/>
  <c r="J287" i="2"/>
  <c r="BK277" i="2"/>
  <c r="J268" i="2"/>
  <c r="BK254" i="2"/>
  <c r="BK237" i="2"/>
  <c r="BK226" i="2"/>
  <c r="BK215" i="2"/>
  <c r="J208" i="2"/>
  <c r="J193" i="2"/>
  <c r="BK181" i="2"/>
  <c r="J169" i="2"/>
  <c r="J160" i="2"/>
  <c r="BK151" i="2"/>
  <c r="J146" i="2"/>
  <c r="J802" i="2"/>
  <c r="J794" i="2"/>
  <c r="BK783" i="2"/>
  <c r="J779" i="2"/>
  <c r="J770" i="2"/>
  <c r="J764" i="2"/>
  <c r="J752" i="2"/>
  <c r="J745" i="2"/>
  <c r="BK736" i="2"/>
  <c r="BK727" i="2"/>
  <c r="J718" i="2"/>
  <c r="BK710" i="2"/>
  <c r="BK706" i="2"/>
  <c r="BK697" i="2"/>
  <c r="BK687" i="2"/>
  <c r="J676" i="2"/>
  <c r="BK662" i="2"/>
  <c r="BK650" i="2"/>
  <c r="J641" i="2"/>
  <c r="BK634" i="2"/>
  <c r="BK622" i="2"/>
  <c r="BK614" i="2"/>
  <c r="J609" i="2"/>
  <c r="BK588" i="2"/>
  <c r="J579" i="2"/>
  <c r="BK570" i="2"/>
  <c r="J557" i="2"/>
  <c r="J554" i="2"/>
  <c r="BK546" i="2"/>
  <c r="BK532" i="2"/>
  <c r="BK525" i="2"/>
  <c r="BK513" i="2"/>
  <c r="BK505" i="2"/>
  <c r="J492" i="2"/>
  <c r="J486" i="2"/>
  <c r="J473" i="2"/>
  <c r="J467" i="2"/>
  <c r="BK463" i="2"/>
  <c r="BK456" i="2"/>
  <c r="J448" i="2"/>
  <c r="BK441" i="2"/>
  <c r="BK435" i="2"/>
  <c r="BK424" i="2"/>
  <c r="BK417" i="2"/>
  <c r="J406" i="2"/>
  <c r="BK400" i="2"/>
  <c r="BK390" i="2"/>
  <c r="J380" i="2"/>
  <c r="J372" i="2"/>
  <c r="BK363" i="2"/>
  <c r="BK350" i="2"/>
  <c r="BK338" i="2"/>
  <c r="J326" i="2"/>
  <c r="BK321" i="2"/>
  <c r="BK303" i="2"/>
  <c r="BK294" i="2"/>
  <c r="BK287" i="2"/>
  <c r="J276" i="2"/>
  <c r="BK270" i="2"/>
  <c r="J264" i="2"/>
  <c r="BK256" i="2"/>
  <c r="BK251" i="2"/>
  <c r="BK248" i="2"/>
  <c r="J247" i="2"/>
  <c r="BK239" i="2"/>
  <c r="J231" i="2"/>
  <c r="J227" i="2"/>
  <c r="BK217" i="2"/>
  <c r="BK203" i="2"/>
  <c r="J198" i="2"/>
  <c r="J187" i="2"/>
  <c r="J182" i="2"/>
  <c r="J176" i="2"/>
  <c r="BK169" i="2"/>
  <c r="J158" i="2"/>
  <c r="BK148" i="2"/>
  <c r="AS94" i="1"/>
  <c r="BK799" i="2"/>
  <c r="J793" i="2"/>
  <c r="BK782" i="2"/>
  <c r="BK765" i="2"/>
  <c r="J761" i="2"/>
  <c r="BK750" i="2"/>
  <c r="J743" i="2"/>
  <c r="J733" i="2"/>
  <c r="J722" i="2"/>
  <c r="BK716" i="2"/>
  <c r="J712" i="2"/>
  <c r="J696" i="2"/>
  <c r="BK686" i="2"/>
  <c r="BK680" i="2"/>
  <c r="J671" i="2"/>
  <c r="J662" i="2"/>
  <c r="J659" i="2"/>
  <c r="J646" i="2"/>
  <c r="J640" i="2"/>
  <c r="J621" i="2"/>
  <c r="J607" i="2"/>
  <c r="J602" i="2"/>
  <c r="J598" i="2"/>
  <c r="J593" i="2"/>
  <c r="J588" i="2"/>
  <c r="J582" i="2"/>
  <c r="J567" i="2"/>
  <c r="J561" i="2"/>
  <c r="BK549" i="2"/>
  <c r="J537" i="2"/>
  <c r="J532" i="2"/>
  <c r="J524" i="2"/>
  <c r="BK516" i="2"/>
  <c r="J510" i="2"/>
  <c r="J499" i="2"/>
  <c r="BK494" i="2"/>
  <c r="BK488" i="2"/>
  <c r="J482" i="2"/>
  <c r="J476" i="2"/>
  <c r="BK468" i="2"/>
  <c r="J454" i="2"/>
  <c r="J446" i="2"/>
  <c r="BK433" i="2"/>
  <c r="BK425" i="2"/>
  <c r="BK415" i="2"/>
  <c r="BK409" i="2"/>
  <c r="BK399" i="2"/>
  <c r="BK386" i="2"/>
  <c r="J383" i="2"/>
  <c r="J376" i="2"/>
  <c r="BK365" i="2"/>
  <c r="BK360" i="2"/>
  <c r="J351" i="2"/>
  <c r="BK343" i="2"/>
  <c r="J331" i="2"/>
  <c r="J322" i="2"/>
  <c r="BK316" i="2"/>
  <c r="BK312" i="2"/>
  <c r="J301" i="2"/>
  <c r="BK297" i="2"/>
  <c r="BK285" i="2"/>
  <c r="J277" i="2"/>
  <c r="BK273" i="2"/>
  <c r="BK265" i="2"/>
  <c r="J259" i="2"/>
  <c r="J256" i="2"/>
  <c r="J243" i="2"/>
  <c r="BK236" i="2"/>
  <c r="BK216" i="2"/>
  <c r="BK209" i="2"/>
  <c r="J202" i="2"/>
  <c r="BK198" i="2"/>
  <c r="BK195" i="2"/>
  <c r="BK186" i="2"/>
  <c r="J179" i="2"/>
  <c r="BK168" i="2"/>
  <c r="J164" i="2"/>
  <c r="BK157" i="2"/>
  <c r="J152" i="2"/>
  <c r="BK142" i="2"/>
  <c r="BK791" i="2"/>
  <c r="BK787" i="2"/>
  <c r="BK781" i="2"/>
  <c r="J773" i="2"/>
  <c r="BK763" i="2"/>
  <c r="J759" i="2"/>
  <c r="J751" i="2"/>
  <c r="BK746" i="2"/>
  <c r="BK742" i="2"/>
  <c r="J734" i="2"/>
  <c r="J728" i="2"/>
  <c r="BK711" i="2"/>
  <c r="BK699" i="2"/>
  <c r="BK693" i="2"/>
  <c r="J680" i="2"/>
  <c r="BK673" i="2"/>
  <c r="J670" i="2"/>
  <c r="BK665" i="2"/>
  <c r="J658" i="2"/>
  <c r="BK653" i="2"/>
  <c r="J650" i="2"/>
  <c r="BK640" i="2"/>
  <c r="J630" i="2"/>
  <c r="BK623" i="2"/>
  <c r="BK608" i="2"/>
  <c r="BK597" i="2"/>
  <c r="BK589" i="2"/>
  <c r="BK575" i="2"/>
  <c r="J569" i="2"/>
  <c r="BK554" i="2"/>
  <c r="BK544" i="2"/>
  <c r="J535" i="2"/>
  <c r="J523" i="2"/>
  <c r="J520" i="2"/>
  <c r="BK504" i="2"/>
  <c r="BK501" i="2"/>
  <c r="BK496" i="2"/>
  <c r="BK487" i="2"/>
  <c r="BK480" i="2"/>
  <c r="BK470" i="2"/>
  <c r="J463" i="2"/>
  <c r="J456" i="2"/>
  <c r="BK451" i="2"/>
  <c r="J443" i="2"/>
  <c r="BK434" i="2"/>
  <c r="BK427" i="2"/>
  <c r="J421" i="2"/>
  <c r="J412" i="2"/>
  <c r="J405" i="2"/>
  <c r="J397" i="2"/>
  <c r="J391" i="2"/>
  <c r="BK380" i="2"/>
  <c r="J374" i="2"/>
  <c r="BK364" i="2"/>
  <c r="BK358" i="2"/>
  <c r="BK351" i="2"/>
  <c r="BK342" i="2"/>
  <c r="J335" i="2"/>
  <c r="BK323" i="2"/>
  <c r="BK318" i="2"/>
  <c r="J311" i="2"/>
  <c r="J307" i="2"/>
  <c r="J298" i="2"/>
  <c r="BK292" i="2"/>
  <c r="BK289" i="2"/>
  <c r="J282" i="2"/>
  <c r="BK263" i="2"/>
  <c r="BK255" i="2"/>
  <c r="BK242" i="2"/>
  <c r="J236" i="2"/>
  <c r="J226" i="2"/>
  <c r="J216" i="2"/>
  <c r="BK201" i="2"/>
  <c r="BK193" i="2"/>
  <c r="BK188" i="2"/>
  <c r="J181" i="2"/>
  <c r="BK176" i="2"/>
  <c r="BK163" i="2"/>
  <c r="BK161" i="2"/>
  <c r="BK153" i="2"/>
  <c r="J811" i="2"/>
  <c r="J809" i="2"/>
  <c r="BK807" i="2"/>
  <c r="J806" i="2"/>
  <c r="BK803" i="2"/>
  <c r="J798" i="2"/>
  <c r="J788" i="2"/>
  <c r="J777" i="2"/>
  <c r="J774" i="2"/>
  <c r="BK770" i="2"/>
  <c r="BK761" i="2"/>
  <c r="BK755" i="2"/>
  <c r="BK740" i="2"/>
  <c r="BK735" i="2"/>
  <c r="BK726" i="2"/>
  <c r="BK721" i="2"/>
  <c r="BK714" i="2"/>
  <c r="J708" i="2"/>
  <c r="BK701" i="2"/>
  <c r="J694" i="2"/>
  <c r="J687" i="2"/>
  <c r="J677" i="2"/>
  <c r="J668" i="2"/>
  <c r="BK663" i="2"/>
  <c r="BK654" i="2"/>
  <c r="J644" i="2"/>
  <c r="BK633" i="2"/>
  <c r="J626" i="2"/>
  <c r="J615" i="2"/>
  <c r="BK605" i="2"/>
  <c r="J595" i="2"/>
  <c r="J590" i="2"/>
  <c r="BK581" i="2"/>
  <c r="BK576" i="2"/>
  <c r="J568" i="2"/>
  <c r="J563" i="2"/>
  <c r="BK558" i="2"/>
  <c r="BK548" i="2"/>
  <c r="BK543" i="2"/>
  <c r="J536" i="2"/>
  <c r="J530" i="2"/>
  <c r="BK522" i="2"/>
  <c r="J516" i="2"/>
  <c r="BK509" i="2"/>
  <c r="BK500" i="2"/>
  <c r="BK491" i="2"/>
  <c r="BK483" i="2"/>
  <c r="BK474" i="2"/>
  <c r="J465" i="2"/>
  <c r="J459" i="2"/>
  <c r="BK444" i="2"/>
  <c r="BK439" i="2"/>
  <c r="J432" i="2"/>
  <c r="BK426" i="2"/>
  <c r="BK418" i="2"/>
  <c r="J408" i="2"/>
  <c r="J403" i="2"/>
  <c r="BK394" i="2"/>
  <c r="J384" i="2"/>
  <c r="BK376" i="2"/>
  <c r="BK367" i="2"/>
  <c r="J356" i="2"/>
  <c r="J347" i="2"/>
  <c r="BK340" i="2"/>
  <c r="BK335" i="2"/>
  <c r="J330" i="2"/>
  <c r="J321" i="2"/>
  <c r="BK311" i="2"/>
  <c r="J303" i="2"/>
  <c r="BK290" i="2"/>
  <c r="BK282" i="2"/>
  <c r="BK275" i="2"/>
  <c r="J265" i="2"/>
  <c r="J244" i="2"/>
  <c r="BK232" i="2"/>
  <c r="J222" i="2"/>
  <c r="BK210" i="2"/>
  <c r="J204" i="2"/>
  <c r="J197" i="2"/>
  <c r="BK187" i="2"/>
  <c r="J171" i="2"/>
  <c r="J163" i="2"/>
  <c r="BK152" i="2"/>
  <c r="BK805" i="2"/>
  <c r="J795" i="2"/>
  <c r="J787" i="2"/>
  <c r="J782" i="2"/>
  <c r="BK776" i="2"/>
  <c r="BK767" i="2"/>
  <c r="BK754" i="2"/>
  <c r="BK748" i="2"/>
  <c r="J740" i="2"/>
  <c r="BK733" i="2"/>
  <c r="J724" i="2"/>
  <c r="BK717" i="2"/>
  <c r="BK713" i="2"/>
  <c r="J705" i="2"/>
  <c r="J698" i="2"/>
  <c r="J689" i="2"/>
  <c r="J679" i="2"/>
  <c r="J665" i="2"/>
  <c r="J657" i="2"/>
  <c r="J645" i="2"/>
  <c r="J633" i="2"/>
  <c r="BK621" i="2"/>
  <c r="BK617" i="2"/>
  <c r="BK611" i="2"/>
  <c r="BK598" i="2"/>
  <c r="BK580" i="2"/>
  <c r="J572" i="2"/>
  <c r="J560" i="2"/>
  <c r="BK555" i="2"/>
  <c r="J549" i="2"/>
  <c r="BK536" i="2"/>
  <c r="BK526" i="2"/>
  <c r="J515" i="2"/>
  <c r="J509" i="2"/>
  <c r="J502" i="2"/>
  <c r="BK490" i="2"/>
  <c r="BK476" i="2"/>
  <c r="J469" i="2"/>
  <c r="BK461" i="2"/>
  <c r="BK454" i="2"/>
  <c r="BK449" i="2"/>
  <c r="BK442" i="2"/>
  <c r="J438" i="2"/>
  <c r="BK429" i="2"/>
  <c r="J419" i="2"/>
  <c r="BK408" i="2"/>
  <c r="J401" i="2"/>
  <c r="J392" i="2"/>
  <c r="BK385" i="2"/>
  <c r="BK373" i="2"/>
  <c r="J365" i="2"/>
  <c r="J358" i="2"/>
  <c r="J349" i="2"/>
  <c r="BK329" i="2"/>
  <c r="BK322" i="2"/>
  <c r="J309" i="2"/>
  <c r="BK299" i="2"/>
  <c r="BK291" i="2"/>
  <c r="BK283" i="2"/>
  <c r="J274" i="2"/>
  <c r="BK269" i="2"/>
  <c r="BK262" i="2"/>
  <c r="J255" i="2"/>
  <c r="J251" i="2"/>
  <c r="J248" i="2"/>
  <c r="J242" i="2"/>
  <c r="J235" i="2"/>
  <c r="J230" i="2"/>
  <c r="BK224" i="2"/>
  <c r="BK212" i="2"/>
  <c r="J199" i="2"/>
  <c r="J195" i="2"/>
  <c r="J183" i="2"/>
  <c r="BK177" i="2"/>
  <c r="BK172" i="2"/>
  <c r="BK166" i="2"/>
  <c r="J151" i="2"/>
  <c r="BK145" i="2"/>
  <c r="BK797" i="2"/>
  <c r="BK790" i="2"/>
  <c r="BK779" i="2"/>
  <c r="BK764" i="2"/>
  <c r="J755" i="2"/>
  <c r="J748" i="2"/>
  <c r="J741" i="2"/>
  <c r="J732" i="2"/>
  <c r="BK719" i="2"/>
  <c r="J715" i="2"/>
  <c r="J699" i="2"/>
  <c r="J695" i="2"/>
  <c r="BK689" i="2"/>
  <c r="J683" i="2"/>
  <c r="BK678" i="2"/>
  <c r="J669" i="2"/>
  <c r="BK660" i="2"/>
  <c r="J648" i="2"/>
  <c r="BK643" i="2"/>
  <c r="BK626" i="2"/>
  <c r="J613" i="2"/>
  <c r="BK603" i="2"/>
  <c r="J600" i="2"/>
  <c r="BK595" i="2"/>
  <c r="J589" i="2"/>
  <c r="BK586" i="2"/>
  <c r="J576" i="2"/>
  <c r="BK563" i="2"/>
  <c r="J555" i="2"/>
  <c r="J542" i="2"/>
  <c r="BK535" i="2"/>
  <c r="J531" i="2"/>
  <c r="J522" i="2"/>
  <c r="BK515" i="2"/>
  <c r="J507" i="2"/>
  <c r="J501" i="2"/>
  <c r="J490" i="2"/>
  <c r="J483" i="2"/>
  <c r="J478" i="2"/>
  <c r="J471" i="2"/>
  <c r="J458" i="2"/>
  <c r="BK448" i="2"/>
  <c r="J441" i="2"/>
  <c r="J428" i="2"/>
  <c r="BK420" i="2"/>
  <c r="J414" i="2"/>
  <c r="BK405" i="2"/>
  <c r="BK391" i="2"/>
  <c r="J385" i="2"/>
  <c r="J381" i="2"/>
  <c r="BK372" i="2"/>
  <c r="J364" i="2"/>
  <c r="BK357" i="2"/>
  <c r="BK346" i="2"/>
  <c r="J338" i="2"/>
  <c r="BK332" i="2"/>
  <c r="J324" i="2"/>
  <c r="J317" i="2"/>
  <c r="J313" i="2"/>
  <c r="J304" i="2"/>
  <c r="J299" i="2"/>
  <c r="J289" i="2"/>
  <c r="J280" i="2"/>
  <c r="J275" i="2"/>
  <c r="BK272" i="2"/>
  <c r="BK264" i="2"/>
  <c r="J258" i="2"/>
  <c r="J245" i="2"/>
  <c r="BK238" i="2"/>
  <c r="BK230" i="2"/>
  <c r="BK222" i="2"/>
  <c r="BK206" i="2"/>
  <c r="J196" i="2"/>
  <c r="BK189" i="2"/>
  <c r="J177" i="2"/>
  <c r="BK167" i="2"/>
  <c r="J162" i="2"/>
  <c r="J153" i="2"/>
  <c r="BK146" i="2"/>
  <c r="J797" i="2"/>
  <c r="BK788" i="2"/>
  <c r="BK784" i="2"/>
  <c r="BK775" i="2"/>
  <c r="J771" i="2"/>
  <c r="J765" i="2"/>
  <c r="J758" i="2"/>
  <c r="J754" i="2"/>
  <c r="BK744" i="2"/>
  <c r="BK737" i="2"/>
  <c r="J731" i="2"/>
  <c r="BK705" i="2"/>
  <c r="BK698" i="2"/>
  <c r="BK694" i="2"/>
  <c r="J686" i="2"/>
  <c r="BK677" i="2"/>
  <c r="BK671" i="2"/>
  <c r="BK669" i="2"/>
  <c r="J663" i="2"/>
  <c r="BK655" i="2"/>
  <c r="J651" i="2"/>
  <c r="BK646" i="2"/>
  <c r="BK636" i="2"/>
  <c r="J628" i="2"/>
  <c r="J622" i="2"/>
  <c r="BK609" i="2"/>
  <c r="J599" i="2"/>
  <c r="BK594" i="2"/>
  <c r="J587" i="2"/>
  <c r="BK579" i="2"/>
  <c r="J570" i="2"/>
  <c r="J565" i="2"/>
  <c r="BK550" i="2"/>
  <c r="BK539" i="2"/>
  <c r="J526" i="2"/>
  <c r="J517" i="2"/>
  <c r="J506" i="2"/>
  <c r="BK497" i="2"/>
  <c r="J493" i="2"/>
  <c r="BK482" i="2"/>
  <c r="BK472" i="2"/>
  <c r="BK465" i="2"/>
  <c r="BK459" i="2"/>
  <c r="BK452" i="2"/>
  <c r="J445" i="2"/>
  <c r="J436" i="2"/>
  <c r="J430" i="2"/>
  <c r="BK423" i="2"/>
  <c r="BK413" i="2"/>
  <c r="J409" i="2"/>
  <c r="J400" i="2"/>
  <c r="J394" i="2"/>
  <c r="BK387" i="2"/>
  <c r="J379" i="2"/>
  <c r="J373" i="2"/>
  <c r="J367" i="2"/>
  <c r="J360" i="2"/>
  <c r="J353" i="2"/>
  <c r="BK345" i="2"/>
  <c r="BK337" i="2"/>
  <c r="BK326" i="2"/>
  <c r="J319" i="2"/>
  <c r="J315" i="2"/>
  <c r="BK308" i="2"/>
  <c r="BK300" i="2"/>
  <c r="J295" i="2"/>
  <c r="BK288" i="2"/>
  <c r="J267" i="2"/>
  <c r="J261" i="2"/>
  <c r="J254" i="2"/>
  <c r="BK241" i="2"/>
  <c r="BK234" i="2"/>
  <c r="J223" i="2"/>
  <c r="BK208" i="2"/>
  <c r="J205" i="2"/>
  <c r="BK199" i="2"/>
  <c r="BK191" i="2"/>
  <c r="J184" i="2"/>
  <c r="BK179" i="2"/>
  <c r="J167" i="2"/>
  <c r="J157" i="2"/>
  <c r="BK149" i="2"/>
  <c r="BK813" i="2"/>
  <c r="BK810" i="2"/>
  <c r="BK808" i="2"/>
  <c r="BK806" i="2"/>
  <c r="J804" i="2"/>
  <c r="J799" i="2"/>
  <c r="BK789" i="2"/>
  <c r="J781" i="2"/>
  <c r="J775" i="2"/>
  <c r="J769" i="2"/>
  <c r="BK760" i="2"/>
  <c r="J746" i="2"/>
  <c r="BK739" i="2"/>
  <c r="BK730" i="2"/>
  <c r="BK723" i="2"/>
  <c r="J716" i="2"/>
  <c r="BK709" i="2"/>
  <c r="BK704" i="2"/>
  <c r="J697" i="2"/>
  <c r="J690" i="2"/>
  <c r="J678" i="2"/>
  <c r="BK672" i="2"/>
  <c r="J661" i="2"/>
  <c r="BK649" i="2"/>
  <c r="BK639" i="2"/>
  <c r="BK629" i="2"/>
  <c r="J625" i="2"/>
  <c r="BK618" i="2"/>
  <c r="J608" i="2"/>
  <c r="J603" i="2"/>
  <c r="BK592" i="2"/>
  <c r="BK584" i="2"/>
  <c r="BK577" i="2"/>
  <c r="BK569" i="2"/>
  <c r="BK565" i="2"/>
  <c r="BK560" i="2"/>
  <c r="BK551" i="2"/>
  <c r="J539" i="2"/>
  <c r="J533" i="2"/>
  <c r="J527" i="2"/>
  <c r="BK519" i="2"/>
  <c r="BK514" i="2"/>
  <c r="BK506" i="2"/>
  <c r="BK495" i="2"/>
  <c r="BK489" i="2"/>
  <c r="J481" i="2"/>
  <c r="BK473" i="2"/>
  <c r="J461" i="2"/>
  <c r="BK457" i="2"/>
  <c r="J442" i="2"/>
  <c r="BK438" i="2"/>
  <c r="J429" i="2"/>
  <c r="J423" i="2"/>
  <c r="J415" i="2"/>
  <c r="BK407" i="2"/>
  <c r="BK398" i="2"/>
  <c r="BK393" i="2"/>
  <c r="J386" i="2"/>
  <c r="BK374" i="2"/>
  <c r="J362" i="2"/>
  <c r="BK355" i="2"/>
  <c r="J348" i="2"/>
  <c r="J341" i="2"/>
  <c r="BK336" i="2"/>
  <c r="J332" i="2"/>
  <c r="J323" i="2"/>
  <c r="J312" i="2"/>
  <c r="BK307" i="2"/>
  <c r="BK301" i="2"/>
  <c r="J288" i="2"/>
  <c r="BK280" i="2"/>
  <c r="J272" i="2"/>
  <c r="J263" i="2"/>
  <c r="J253" i="2"/>
  <c r="BK233" i="2"/>
  <c r="BK223" i="2"/>
  <c r="J217" i="2"/>
  <c r="J206" i="2"/>
  <c r="BK202" i="2"/>
  <c r="J189" i="2"/>
  <c r="J172" i="2"/>
  <c r="BK164" i="2"/>
  <c r="BK154" i="2"/>
  <c r="J149" i="2"/>
  <c r="J803" i="2"/>
  <c r="J800" i="2"/>
  <c r="J792" i="2"/>
  <c r="J786" i="2"/>
  <c r="J780" i="2"/>
  <c r="BK774" i="2"/>
  <c r="BK766" i="2"/>
  <c r="J750" i="2"/>
  <c r="J747" i="2"/>
  <c r="BK738" i="2"/>
  <c r="BK728" i="2"/>
  <c r="J723" i="2"/>
  <c r="BK715" i="2"/>
  <c r="J709" i="2"/>
  <c r="BK707" i="2"/>
  <c r="J701" i="2"/>
  <c r="BK690" i="2"/>
  <c r="J684" i="2"/>
  <c r="BK667" i="2"/>
  <c r="J660" i="2"/>
  <c r="J649" i="2"/>
  <c r="J639" i="2"/>
  <c r="J632" i="2"/>
  <c r="J624" i="2"/>
  <c r="J618" i="2"/>
  <c r="J612" i="2"/>
  <c r="J601" i="2"/>
  <c r="BK582" i="2"/>
  <c r="J575" i="2"/>
  <c r="J564" i="2"/>
  <c r="BK556" i="2"/>
  <c r="BK552" i="2"/>
  <c r="J541" i="2"/>
  <c r="BK530" i="2"/>
  <c r="BK523" i="2"/>
  <c r="BK511" i="2"/>
  <c r="BK508" i="2"/>
  <c r="J500" i="2"/>
  <c r="BK478" i="2"/>
  <c r="BK471" i="2"/>
  <c r="BK466" i="2"/>
  <c r="BK460" i="2"/>
  <c r="J455" i="2"/>
  <c r="BK450" i="2"/>
  <c r="BK445" i="2"/>
  <c r="BK436" i="2"/>
  <c r="J426" i="2"/>
  <c r="BK416" i="2"/>
  <c r="BK404" i="2"/>
  <c r="BK395" i="2"/>
  <c r="BK389" i="2"/>
  <c r="J375" i="2"/>
  <c r="BK369" i="2"/>
  <c r="J361" i="2"/>
  <c r="J354" i="2"/>
  <c r="J343" i="2"/>
  <c r="BK330" i="2"/>
  <c r="J320" i="2"/>
  <c r="J306" i="2"/>
  <c r="BK296" i="2"/>
  <c r="J290" i="2"/>
  <c r="J279" i="2"/>
  <c r="J273" i="2"/>
  <c r="BK268" i="2"/>
  <c r="J260" i="2"/>
  <c r="BK253" i="2"/>
  <c r="BK250" i="2"/>
  <c r="BK247" i="2"/>
  <c r="BK240" i="2"/>
  <c r="J234" i="2"/>
  <c r="BK229" i="2"/>
  <c r="BK221" i="2"/>
  <c r="BK205" i="2"/>
  <c r="BK200" i="2"/>
  <c r="BK196" i="2"/>
  <c r="BK185" i="2"/>
  <c r="J180" i="2"/>
  <c r="BK173" i="2"/>
  <c r="J168" i="2"/>
  <c r="BK155" i="2"/>
  <c r="BK147" i="2"/>
  <c r="BK143" i="2"/>
  <c r="T141" i="2" l="1"/>
  <c r="T144" i="2"/>
  <c r="R156" i="2"/>
  <c r="P170" i="2"/>
  <c r="P214" i="2"/>
  <c r="R225" i="2"/>
  <c r="T249" i="2"/>
  <c r="P286" i="2"/>
  <c r="R327" i="2"/>
  <c r="R344" i="2"/>
  <c r="T352" i="2"/>
  <c r="T366" i="2"/>
  <c r="R422" i="2"/>
  <c r="BK545" i="2"/>
  <c r="J545" i="2"/>
  <c r="J111" i="2"/>
  <c r="R545" i="2"/>
  <c r="R559" i="2"/>
  <c r="R574" i="2"/>
  <c r="BK616" i="2"/>
  <c r="J616" i="2"/>
  <c r="J115" i="2"/>
  <c r="T616" i="2"/>
  <c r="R619" i="2"/>
  <c r="R631" i="2"/>
  <c r="R635" i="2"/>
  <c r="P638" i="2"/>
  <c r="BK642" i="2"/>
  <c r="J642" i="2" s="1"/>
  <c r="J120" i="2" s="1"/>
  <c r="P141" i="2"/>
  <c r="R144" i="2"/>
  <c r="P156" i="2"/>
  <c r="T170" i="2"/>
  <c r="R214" i="2"/>
  <c r="P225" i="2"/>
  <c r="P249" i="2"/>
  <c r="R286" i="2"/>
  <c r="P327" i="2"/>
  <c r="P344" i="2"/>
  <c r="R352" i="2"/>
  <c r="P366" i="2"/>
  <c r="T422" i="2"/>
  <c r="P540" i="2"/>
  <c r="T545" i="2"/>
  <c r="T559" i="2"/>
  <c r="P574" i="2"/>
  <c r="P610" i="2"/>
  <c r="BK619" i="2"/>
  <c r="J619" i="2"/>
  <c r="J116" i="2"/>
  <c r="P619" i="2"/>
  <c r="P631" i="2"/>
  <c r="P635" i="2"/>
  <c r="R638" i="2"/>
  <c r="P642" i="2"/>
  <c r="BK141" i="2"/>
  <c r="R141" i="2"/>
  <c r="P144" i="2"/>
  <c r="T156" i="2"/>
  <c r="R170" i="2"/>
  <c r="T214" i="2"/>
  <c r="T225" i="2"/>
  <c r="R249" i="2"/>
  <c r="T286" i="2"/>
  <c r="T327" i="2"/>
  <c r="T344" i="2"/>
  <c r="P352" i="2"/>
  <c r="R366" i="2"/>
  <c r="P422" i="2"/>
  <c r="R540" i="2"/>
  <c r="BK559" i="2"/>
  <c r="J559" i="2"/>
  <c r="J112" i="2"/>
  <c r="BK574" i="2"/>
  <c r="J574" i="2"/>
  <c r="J113" i="2" s="1"/>
  <c r="BK610" i="2"/>
  <c r="J610" i="2"/>
  <c r="J114" i="2"/>
  <c r="T610" i="2"/>
  <c r="P616" i="2"/>
  <c r="T619" i="2"/>
  <c r="BK635" i="2"/>
  <c r="J635" i="2"/>
  <c r="J118" i="2"/>
  <c r="T635" i="2"/>
  <c r="T638" i="2"/>
  <c r="T642" i="2"/>
  <c r="BK144" i="2"/>
  <c r="J144" i="2"/>
  <c r="J96" i="2"/>
  <c r="BK156" i="2"/>
  <c r="J156" i="2"/>
  <c r="J97" i="2" s="1"/>
  <c r="BK170" i="2"/>
  <c r="J170" i="2"/>
  <c r="J98" i="2"/>
  <c r="BK214" i="2"/>
  <c r="J214" i="2"/>
  <c r="J101" i="2" s="1"/>
  <c r="BK225" i="2"/>
  <c r="J225" i="2"/>
  <c r="J102" i="2"/>
  <c r="BK249" i="2"/>
  <c r="J249" i="2"/>
  <c r="J103" i="2" s="1"/>
  <c r="BK286" i="2"/>
  <c r="J286" i="2"/>
  <c r="J104" i="2"/>
  <c r="BK327" i="2"/>
  <c r="J327" i="2"/>
  <c r="J105" i="2" s="1"/>
  <c r="BK344" i="2"/>
  <c r="J344" i="2"/>
  <c r="J106" i="2"/>
  <c r="BK352" i="2"/>
  <c r="J352" i="2"/>
  <c r="J107" i="2" s="1"/>
  <c r="BK366" i="2"/>
  <c r="J366" i="2"/>
  <c r="J108" i="2"/>
  <c r="BK422" i="2"/>
  <c r="J422" i="2"/>
  <c r="J109" i="2" s="1"/>
  <c r="BK540" i="2"/>
  <c r="J540" i="2"/>
  <c r="J110" i="2"/>
  <c r="T540" i="2"/>
  <c r="P545" i="2"/>
  <c r="P559" i="2"/>
  <c r="T574" i="2"/>
  <c r="R610" i="2"/>
  <c r="R616" i="2"/>
  <c r="BK631" i="2"/>
  <c r="J631" i="2"/>
  <c r="J117" i="2" s="1"/>
  <c r="T631" i="2"/>
  <c r="BK638" i="2"/>
  <c r="J638" i="2"/>
  <c r="J119" i="2"/>
  <c r="R642" i="2"/>
  <c r="BK211" i="2"/>
  <c r="J211" i="2" s="1"/>
  <c r="J99" i="2" s="1"/>
  <c r="BK812" i="2"/>
  <c r="J812" i="2"/>
  <c r="J121" i="2"/>
  <c r="F89" i="2"/>
  <c r="BF150" i="2"/>
  <c r="BF160" i="2"/>
  <c r="BF167" i="2"/>
  <c r="BF175" i="2"/>
  <c r="BF179" i="2"/>
  <c r="BF181" i="2"/>
  <c r="BF193" i="2"/>
  <c r="BF196" i="2"/>
  <c r="BF201" i="2"/>
  <c r="BF202" i="2"/>
  <c r="BF207" i="2"/>
  <c r="BF216" i="2"/>
  <c r="BF220" i="2"/>
  <c r="BF226" i="2"/>
  <c r="BF230" i="2"/>
  <c r="BF233" i="2"/>
  <c r="BF241" i="2"/>
  <c r="BF245" i="2"/>
  <c r="BF247" i="2"/>
  <c r="BF248" i="2"/>
  <c r="BF250" i="2"/>
  <c r="BF254" i="2"/>
  <c r="BF257" i="2"/>
  <c r="BF259" i="2"/>
  <c r="BF261" i="2"/>
  <c r="BF263" i="2"/>
  <c r="BF265" i="2"/>
  <c r="BF272" i="2"/>
  <c r="BF273" i="2"/>
  <c r="BF275" i="2"/>
  <c r="BF278" i="2"/>
  <c r="BF280" i="2"/>
  <c r="BF282" i="2"/>
  <c r="BF285" i="2"/>
  <c r="BF287" i="2"/>
  <c r="BF289" i="2"/>
  <c r="BF292" i="2"/>
  <c r="BF293" i="2"/>
  <c r="BF304" i="2"/>
  <c r="BF308" i="2"/>
  <c r="BF310" i="2"/>
  <c r="BF312" i="2"/>
  <c r="BF314" i="2"/>
  <c r="BF317" i="2"/>
  <c r="BF319" i="2"/>
  <c r="BF325" i="2"/>
  <c r="BF333" i="2"/>
  <c r="BF335" i="2"/>
  <c r="BF341" i="2"/>
  <c r="BF348" i="2"/>
  <c r="BF357" i="2"/>
  <c r="BF358" i="2"/>
  <c r="BF360" i="2"/>
  <c r="BF371" i="2"/>
  <c r="BF374" i="2"/>
  <c r="BF377" i="2"/>
  <c r="BF384" i="2"/>
  <c r="BF387" i="2"/>
  <c r="BF391" i="2"/>
  <c r="BF394" i="2"/>
  <c r="BF398" i="2"/>
  <c r="BF405" i="2"/>
  <c r="BF409" i="2"/>
  <c r="BF418" i="2"/>
  <c r="BF423" i="2"/>
  <c r="BF425" i="2"/>
  <c r="BF433" i="2"/>
  <c r="BF437" i="2"/>
  <c r="BF440" i="2"/>
  <c r="BF443" i="2"/>
  <c r="BF450" i="2"/>
  <c r="BF452" i="2"/>
  <c r="BF460" i="2"/>
  <c r="BF462" i="2"/>
  <c r="BF465" i="2"/>
  <c r="BF466" i="2"/>
  <c r="BF468" i="2"/>
  <c r="BF477" i="2"/>
  <c r="BF479" i="2"/>
  <c r="BF484" i="2"/>
  <c r="BF487" i="2"/>
  <c r="BF489" i="2"/>
  <c r="BF491" i="2"/>
  <c r="BF501" i="2"/>
  <c r="BF503" i="2"/>
  <c r="BF514" i="2"/>
  <c r="BF516" i="2"/>
  <c r="BF519" i="2"/>
  <c r="BF525" i="2"/>
  <c r="BF531" i="2"/>
  <c r="BF533" i="2"/>
  <c r="BF535" i="2"/>
  <c r="BF543" i="2"/>
  <c r="BF550" i="2"/>
  <c r="BF553" i="2"/>
  <c r="BF555" i="2"/>
  <c r="BF558" i="2"/>
  <c r="BF561" i="2"/>
  <c r="BF563" i="2"/>
  <c r="BF567" i="2"/>
  <c r="BF573" i="2"/>
  <c r="BF590" i="2"/>
  <c r="BF596" i="2"/>
  <c r="BF606" i="2"/>
  <c r="BF607" i="2"/>
  <c r="BF609" i="2"/>
  <c r="BF611" i="2"/>
  <c r="BF618" i="2"/>
  <c r="BF623" i="2"/>
  <c r="BF628" i="2"/>
  <c r="BF632" i="2"/>
  <c r="BF639" i="2"/>
  <c r="BF640" i="2"/>
  <c r="BF644" i="2"/>
  <c r="BF645" i="2"/>
  <c r="BF646" i="2"/>
  <c r="BF648" i="2"/>
  <c r="BF651" i="2"/>
  <c r="BF655" i="2"/>
  <c r="BF661" i="2"/>
  <c r="BF663" i="2"/>
  <c r="BF675" i="2"/>
  <c r="BF683" i="2"/>
  <c r="BF684" i="2"/>
  <c r="BF691" i="2"/>
  <c r="BF699" i="2"/>
  <c r="BF700" i="2"/>
  <c r="BF704" i="2"/>
  <c r="BF705" i="2"/>
  <c r="BF716" i="2"/>
  <c r="BF717" i="2"/>
  <c r="BF720" i="2"/>
  <c r="BF722" i="2"/>
  <c r="BF723" i="2"/>
  <c r="BF730" i="2"/>
  <c r="BF732" i="2"/>
  <c r="BF734" i="2"/>
  <c r="BF737" i="2"/>
  <c r="BF738" i="2"/>
  <c r="BF739" i="2"/>
  <c r="BF740" i="2"/>
  <c r="BF741" i="2"/>
  <c r="BF744" i="2"/>
  <c r="BF746" i="2"/>
  <c r="BF749" i="2"/>
  <c r="BF751" i="2"/>
  <c r="BF755" i="2"/>
  <c r="BF762" i="2"/>
  <c r="BF775" i="2"/>
  <c r="BF777" i="2"/>
  <c r="BF779" i="2"/>
  <c r="BF781" i="2"/>
  <c r="BF784" i="2"/>
  <c r="BF785" i="2"/>
  <c r="BF788" i="2"/>
  <c r="BF790" i="2"/>
  <c r="BF791" i="2"/>
  <c r="BF793" i="2"/>
  <c r="BF794" i="2"/>
  <c r="BF796" i="2"/>
  <c r="BF797" i="2"/>
  <c r="BF802" i="2"/>
  <c r="J133" i="2"/>
  <c r="BF145" i="2"/>
  <c r="BF148" i="2"/>
  <c r="BF157" i="2"/>
  <c r="BF159" i="2"/>
  <c r="BF162" i="2"/>
  <c r="BF165" i="2"/>
  <c r="BF169" i="2"/>
  <c r="BF171" i="2"/>
  <c r="BF180" i="2"/>
  <c r="BF186" i="2"/>
  <c r="BF188" i="2"/>
  <c r="BF189" i="2"/>
  <c r="BF192" i="2"/>
  <c r="BF194" i="2"/>
  <c r="BF195" i="2"/>
  <c r="BF199" i="2"/>
  <c r="BF203" i="2"/>
  <c r="BF212" i="2"/>
  <c r="BF219" i="2"/>
  <c r="BF221" i="2"/>
  <c r="BF222" i="2"/>
  <c r="BF227" i="2"/>
  <c r="BF231" i="2"/>
  <c r="BF234" i="2"/>
  <c r="BF238" i="2"/>
  <c r="BF243" i="2"/>
  <c r="BF246" i="2"/>
  <c r="BF251" i="2"/>
  <c r="BF256" i="2"/>
  <c r="BF262" i="2"/>
  <c r="BF264" i="2"/>
  <c r="BF267" i="2"/>
  <c r="BF269" i="2"/>
  <c r="BF274" i="2"/>
  <c r="BF276" i="2"/>
  <c r="BF281" i="2"/>
  <c r="BF295" i="2"/>
  <c r="BF300" i="2"/>
  <c r="BF302" i="2"/>
  <c r="BF305" i="2"/>
  <c r="BF307" i="2"/>
  <c r="BF315" i="2"/>
  <c r="BF316" i="2"/>
  <c r="BF320" i="2"/>
  <c r="BF322" i="2"/>
  <c r="BF326" i="2"/>
  <c r="BF328" i="2"/>
  <c r="BF336" i="2"/>
  <c r="BF338" i="2"/>
  <c r="BF340" i="2"/>
  <c r="BF342" i="2"/>
  <c r="BF345" i="2"/>
  <c r="BF346" i="2"/>
  <c r="BF347" i="2"/>
  <c r="BF349" i="2"/>
  <c r="BF351" i="2"/>
  <c r="BF356" i="2"/>
  <c r="BF359" i="2"/>
  <c r="BF368" i="2"/>
  <c r="BF370" i="2"/>
  <c r="BF373" i="2"/>
  <c r="BF379" i="2"/>
  <c r="BF382" i="2"/>
  <c r="BF383" i="2"/>
  <c r="BF385" i="2"/>
  <c r="BF386" i="2"/>
  <c r="BF395" i="2"/>
  <c r="BF400" i="2"/>
  <c r="BF403" i="2"/>
  <c r="BF408" i="2"/>
  <c r="BF410" i="2"/>
  <c r="BF412" i="2"/>
  <c r="BF414" i="2"/>
  <c r="BF420" i="2"/>
  <c r="BF421" i="2"/>
  <c r="BF431" i="2"/>
  <c r="BF432" i="2"/>
  <c r="BF434" i="2"/>
  <c r="BF436" i="2"/>
  <c r="BF441" i="2"/>
  <c r="BF447" i="2"/>
  <c r="BF449" i="2"/>
  <c r="BF453" i="2"/>
  <c r="BF458" i="2"/>
  <c r="BF461" i="2"/>
  <c r="BF464" i="2"/>
  <c r="BF467" i="2"/>
  <c r="BF469" i="2"/>
  <c r="BF472" i="2"/>
  <c r="BF480" i="2"/>
  <c r="BF483" i="2"/>
  <c r="BF485" i="2"/>
  <c r="BF497" i="2"/>
  <c r="BF499" i="2"/>
  <c r="BF502" i="2"/>
  <c r="BF504" i="2"/>
  <c r="BF507" i="2"/>
  <c r="BF511" i="2"/>
  <c r="BF513" i="2"/>
  <c r="BF515" i="2"/>
  <c r="BF520" i="2"/>
  <c r="BF521" i="2"/>
  <c r="BF526" i="2"/>
  <c r="BF527" i="2"/>
  <c r="BF529" i="2"/>
  <c r="BF532" i="2"/>
  <c r="BF538" i="2"/>
  <c r="BF539" i="2"/>
  <c r="BF544" i="2"/>
  <c r="BF549" i="2"/>
  <c r="BF557" i="2"/>
  <c r="BF562" i="2"/>
  <c r="BF566" i="2"/>
  <c r="BF570" i="2"/>
  <c r="BF571" i="2"/>
  <c r="BF578" i="2"/>
  <c r="BF579" i="2"/>
  <c r="BF582" i="2"/>
  <c r="BF587" i="2"/>
  <c r="BF589" i="2"/>
  <c r="BF598" i="2"/>
  <c r="BF601" i="2"/>
  <c r="BF614" i="2"/>
  <c r="BF615" i="2"/>
  <c r="BF622" i="2"/>
  <c r="BF637" i="2"/>
  <c r="BF643" i="2"/>
  <c r="BF652" i="2"/>
  <c r="BF660" i="2"/>
  <c r="BF662" i="2"/>
  <c r="BF676" i="2"/>
  <c r="BF677" i="2"/>
  <c r="BF679" i="2"/>
  <c r="BF680" i="2"/>
  <c r="BF682" i="2"/>
  <c r="BF686" i="2"/>
  <c r="BF687" i="2"/>
  <c r="BF689" i="2"/>
  <c r="BF696" i="2"/>
  <c r="BF702" i="2"/>
  <c r="BF703" i="2"/>
  <c r="BF707" i="2"/>
  <c r="BF708" i="2"/>
  <c r="BF710" i="2"/>
  <c r="BF724" i="2"/>
  <c r="BF725" i="2"/>
  <c r="BF728" i="2"/>
  <c r="BF733" i="2"/>
  <c r="BF736" i="2"/>
  <c r="BF742" i="2"/>
  <c r="BF747" i="2"/>
  <c r="BF756" i="2"/>
  <c r="BF759" i="2"/>
  <c r="BF765" i="2"/>
  <c r="BF766" i="2"/>
  <c r="BF768" i="2"/>
  <c r="BF769" i="2"/>
  <c r="BF773" i="2"/>
  <c r="BF774" i="2"/>
  <c r="BF778" i="2"/>
  <c r="BF783" i="2"/>
  <c r="BF799" i="2"/>
  <c r="BF801" i="2"/>
  <c r="BF803" i="2"/>
  <c r="BF804" i="2"/>
  <c r="BF805" i="2"/>
  <c r="BF806" i="2"/>
  <c r="BF807" i="2"/>
  <c r="BF808" i="2"/>
  <c r="BF809" i="2"/>
  <c r="BF810" i="2"/>
  <c r="BF811" i="2"/>
  <c r="BF813" i="2"/>
  <c r="BF142" i="2"/>
  <c r="BF146" i="2"/>
  <c r="BF154" i="2"/>
  <c r="BF155" i="2"/>
  <c r="BF158" i="2"/>
  <c r="BF164" i="2"/>
  <c r="BF166" i="2"/>
  <c r="BF168" i="2"/>
  <c r="BF173" i="2"/>
  <c r="BF177" i="2"/>
  <c r="BF183" i="2"/>
  <c r="BF185" i="2"/>
  <c r="BF187" i="2"/>
  <c r="BF197" i="2"/>
  <c r="BF198" i="2"/>
  <c r="BF200" i="2"/>
  <c r="BF204" i="2"/>
  <c r="BF206" i="2"/>
  <c r="BF209" i="2"/>
  <c r="BF210" i="2"/>
  <c r="BF215" i="2"/>
  <c r="BF218" i="2"/>
  <c r="BF224" i="2"/>
  <c r="BF228" i="2"/>
  <c r="BF235" i="2"/>
  <c r="BF236" i="2"/>
  <c r="BF239" i="2"/>
  <c r="BF244" i="2"/>
  <c r="BF252" i="2"/>
  <c r="BF266" i="2"/>
  <c r="BF268" i="2"/>
  <c r="BF270" i="2"/>
  <c r="BF271" i="2"/>
  <c r="BF277" i="2"/>
  <c r="BF284" i="2"/>
  <c r="BF290" i="2"/>
  <c r="BF294" i="2"/>
  <c r="BF296" i="2"/>
  <c r="BF297" i="2"/>
  <c r="BF301" i="2"/>
  <c r="BF321" i="2"/>
  <c r="BF330" i="2"/>
  <c r="BF332" i="2"/>
  <c r="BF334" i="2"/>
  <c r="BF343" i="2"/>
  <c r="BF353" i="2"/>
  <c r="BF362" i="2"/>
  <c r="BF365" i="2"/>
  <c r="BF367" i="2"/>
  <c r="BF369" i="2"/>
  <c r="BF372" i="2"/>
  <c r="BF381" i="2"/>
  <c r="BF388" i="2"/>
  <c r="BF390" i="2"/>
  <c r="BF393" i="2"/>
  <c r="BF396" i="2"/>
  <c r="BF397" i="2"/>
  <c r="BF399" i="2"/>
  <c r="BF401" i="2"/>
  <c r="BF402" i="2"/>
  <c r="BF406" i="2"/>
  <c r="BF415" i="2"/>
  <c r="BF416" i="2"/>
  <c r="BF426" i="2"/>
  <c r="BF428" i="2"/>
  <c r="BF429" i="2"/>
  <c r="BF438" i="2"/>
  <c r="BF442" i="2"/>
  <c r="BF444" i="2"/>
  <c r="BF446" i="2"/>
  <c r="BF448" i="2"/>
  <c r="BF454" i="2"/>
  <c r="BF455" i="2"/>
  <c r="BF457" i="2"/>
  <c r="BF471" i="2"/>
  <c r="BF475" i="2"/>
  <c r="BF478" i="2"/>
  <c r="BF481" i="2"/>
  <c r="BF488" i="2"/>
  <c r="BF490" i="2"/>
  <c r="BF492" i="2"/>
  <c r="BF494" i="2"/>
  <c r="BF510" i="2"/>
  <c r="BF518" i="2"/>
  <c r="BF522" i="2"/>
  <c r="BF524" i="2"/>
  <c r="BF528" i="2"/>
  <c r="BF534" i="2"/>
  <c r="BF537" i="2"/>
  <c r="BF546" i="2"/>
  <c r="BF548" i="2"/>
  <c r="BF552" i="2"/>
  <c r="BF564" i="2"/>
  <c r="BF565" i="2"/>
  <c r="BF568" i="2"/>
  <c r="BF576" i="2"/>
  <c r="BF580" i="2"/>
  <c r="BF584" i="2"/>
  <c r="BF586" i="2"/>
  <c r="BF588" i="2"/>
  <c r="BF591" i="2"/>
  <c r="BF595" i="2"/>
  <c r="BF599" i="2"/>
  <c r="BF603" i="2"/>
  <c r="BF605" i="2"/>
  <c r="BF613" i="2"/>
  <c r="BF617" i="2"/>
  <c r="BF621" i="2"/>
  <c r="BF624" i="2"/>
  <c r="BF626" i="2"/>
  <c r="BF627" i="2"/>
  <c r="BF629" i="2"/>
  <c r="BF630" i="2"/>
  <c r="BF634" i="2"/>
  <c r="BF649" i="2"/>
  <c r="BF650" i="2"/>
  <c r="BF656" i="2"/>
  <c r="BF657" i="2"/>
  <c r="BF659" i="2"/>
  <c r="BF664" i="2"/>
  <c r="BF667" i="2"/>
  <c r="BF668" i="2"/>
  <c r="BF669" i="2"/>
  <c r="BF670" i="2"/>
  <c r="BF671" i="2"/>
  <c r="BF672" i="2"/>
  <c r="BF674" i="2"/>
  <c r="BF678" i="2"/>
  <c r="BF681" i="2"/>
  <c r="BF685" i="2"/>
  <c r="BF688" i="2"/>
  <c r="BF690" i="2"/>
  <c r="BF692" i="2"/>
  <c r="BF693" i="2"/>
  <c r="BF697" i="2"/>
  <c r="BF706" i="2"/>
  <c r="BF713" i="2"/>
  <c r="BF718" i="2"/>
  <c r="BF719" i="2"/>
  <c r="BF727" i="2"/>
  <c r="BF748" i="2"/>
  <c r="BF750" i="2"/>
  <c r="BF752" i="2"/>
  <c r="BF753" i="2"/>
  <c r="BF757" i="2"/>
  <c r="BF760" i="2"/>
  <c r="BF761" i="2"/>
  <c r="BF764" i="2"/>
  <c r="BF770" i="2"/>
  <c r="BF771" i="2"/>
  <c r="BF782" i="2"/>
  <c r="BF789" i="2"/>
  <c r="BF795" i="2"/>
  <c r="BF798" i="2"/>
  <c r="BF143" i="2"/>
  <c r="BF147" i="2"/>
  <c r="BF149" i="2"/>
  <c r="BF151" i="2"/>
  <c r="BF152" i="2"/>
  <c r="BF153" i="2"/>
  <c r="BF161" i="2"/>
  <c r="BF163" i="2"/>
  <c r="BF172" i="2"/>
  <c r="BF174" i="2"/>
  <c r="BF176" i="2"/>
  <c r="BF178" i="2"/>
  <c r="BF182" i="2"/>
  <c r="BF184" i="2"/>
  <c r="BF190" i="2"/>
  <c r="BF191" i="2"/>
  <c r="BF205" i="2"/>
  <c r="BF208" i="2"/>
  <c r="BF217" i="2"/>
  <c r="BF223" i="2"/>
  <c r="BF229" i="2"/>
  <c r="BF232" i="2"/>
  <c r="BF237" i="2"/>
  <c r="BF240" i="2"/>
  <c r="BF242" i="2"/>
  <c r="BF253" i="2"/>
  <c r="BF255" i="2"/>
  <c r="BF258" i="2"/>
  <c r="BF260" i="2"/>
  <c r="BF279" i="2"/>
  <c r="BF283" i="2"/>
  <c r="BF288" i="2"/>
  <c r="BF291" i="2"/>
  <c r="BF298" i="2"/>
  <c r="BF299" i="2"/>
  <c r="BF303" i="2"/>
  <c r="BF306" i="2"/>
  <c r="BF309" i="2"/>
  <c r="BF311" i="2"/>
  <c r="BF313" i="2"/>
  <c r="BF318" i="2"/>
  <c r="BF323" i="2"/>
  <c r="BF324" i="2"/>
  <c r="BF329" i="2"/>
  <c r="BF331" i="2"/>
  <c r="BF337" i="2"/>
  <c r="BF339" i="2"/>
  <c r="BF350" i="2"/>
  <c r="BF354" i="2"/>
  <c r="BF355" i="2"/>
  <c r="BF361" i="2"/>
  <c r="BF363" i="2"/>
  <c r="BF364" i="2"/>
  <c r="BF375" i="2"/>
  <c r="BF376" i="2"/>
  <c r="BF378" i="2"/>
  <c r="BF380" i="2"/>
  <c r="BF389" i="2"/>
  <c r="BF392" i="2"/>
  <c r="BF404" i="2"/>
  <c r="BF407" i="2"/>
  <c r="BF411" i="2"/>
  <c r="BF413" i="2"/>
  <c r="BF417" i="2"/>
  <c r="BF419" i="2"/>
  <c r="BF424" i="2"/>
  <c r="BF427" i="2"/>
  <c r="BF430" i="2"/>
  <c r="BF435" i="2"/>
  <c r="BF439" i="2"/>
  <c r="BF445" i="2"/>
  <c r="BF451" i="2"/>
  <c r="BF456" i="2"/>
  <c r="BF459" i="2"/>
  <c r="BF463" i="2"/>
  <c r="BF470" i="2"/>
  <c r="BF473" i="2"/>
  <c r="BF474" i="2"/>
  <c r="BF476" i="2"/>
  <c r="BF482" i="2"/>
  <c r="BF486" i="2"/>
  <c r="BF493" i="2"/>
  <c r="BF495" i="2"/>
  <c r="BF496" i="2"/>
  <c r="BF498" i="2"/>
  <c r="BF500" i="2"/>
  <c r="BF505" i="2"/>
  <c r="BF506" i="2"/>
  <c r="BF508" i="2"/>
  <c r="BF509" i="2"/>
  <c r="BF512" i="2"/>
  <c r="BF517" i="2"/>
  <c r="BF523" i="2"/>
  <c r="BF530" i="2"/>
  <c r="BF536" i="2"/>
  <c r="BF541" i="2"/>
  <c r="BF542" i="2"/>
  <c r="BF547" i="2"/>
  <c r="BF551" i="2"/>
  <c r="BF554" i="2"/>
  <c r="BF556" i="2"/>
  <c r="BF560" i="2"/>
  <c r="BF569" i="2"/>
  <c r="BF572" i="2"/>
  <c r="BF575" i="2"/>
  <c r="BF577" i="2"/>
  <c r="BF581" i="2"/>
  <c r="BF583" i="2"/>
  <c r="BF585" i="2"/>
  <c r="BF592" i="2"/>
  <c r="BF593" i="2"/>
  <c r="BF594" i="2"/>
  <c r="BF597" i="2"/>
  <c r="BF600" i="2"/>
  <c r="BF602" i="2"/>
  <c r="BF604" i="2"/>
  <c r="BF608" i="2"/>
  <c r="BF612" i="2"/>
  <c r="BF620" i="2"/>
  <c r="BF625" i="2"/>
  <c r="BF633" i="2"/>
  <c r="BF636" i="2"/>
  <c r="BF641" i="2"/>
  <c r="BF647" i="2"/>
  <c r="BF653" i="2"/>
  <c r="BF654" i="2"/>
  <c r="BF658" i="2"/>
  <c r="BF665" i="2"/>
  <c r="BF666" i="2"/>
  <c r="BF673" i="2"/>
  <c r="BF694" i="2"/>
  <c r="BF695" i="2"/>
  <c r="BF698" i="2"/>
  <c r="BF701" i="2"/>
  <c r="BF709" i="2"/>
  <c r="BF711" i="2"/>
  <c r="BF712" i="2"/>
  <c r="BF714" i="2"/>
  <c r="BF715" i="2"/>
  <c r="BF721" i="2"/>
  <c r="BF726" i="2"/>
  <c r="BF729" i="2"/>
  <c r="BF731" i="2"/>
  <c r="BF735" i="2"/>
  <c r="BF743" i="2"/>
  <c r="BF745" i="2"/>
  <c r="BF754" i="2"/>
  <c r="BF758" i="2"/>
  <c r="BF763" i="2"/>
  <c r="BF767" i="2"/>
  <c r="BF772" i="2"/>
  <c r="BF776" i="2"/>
  <c r="BF780" i="2"/>
  <c r="BF786" i="2"/>
  <c r="BF787" i="2"/>
  <c r="BF792" i="2"/>
  <c r="BF800" i="2"/>
  <c r="F34" i="2"/>
  <c r="BC95" i="1" s="1"/>
  <c r="BC94" i="1" s="1"/>
  <c r="W32" i="1" s="1"/>
  <c r="F35" i="2"/>
  <c r="BD95" i="1"/>
  <c r="BD94" i="1" s="1"/>
  <c r="W33" i="1" s="1"/>
  <c r="F33" i="2"/>
  <c r="BB95" i="1"/>
  <c r="BB94" i="1"/>
  <c r="AX94" i="1"/>
  <c r="F31" i="2"/>
  <c r="AZ95" i="1" s="1"/>
  <c r="AZ94" i="1" s="1"/>
  <c r="W29" i="1" s="1"/>
  <c r="J31" i="2"/>
  <c r="AV95" i="1"/>
  <c r="T213" i="2" l="1"/>
  <c r="R140" i="2"/>
  <c r="R213" i="2"/>
  <c r="P140" i="2"/>
  <c r="BK140" i="2"/>
  <c r="P213" i="2"/>
  <c r="T140" i="2"/>
  <c r="T139" i="2" s="1"/>
  <c r="J141" i="2"/>
  <c r="J95" i="2" s="1"/>
  <c r="BK213" i="2"/>
  <c r="J213" i="2"/>
  <c r="J100" i="2"/>
  <c r="F32" i="2"/>
  <c r="BA95" i="1"/>
  <c r="BA94" i="1" s="1"/>
  <c r="W30" i="1" s="1"/>
  <c r="W31" i="1"/>
  <c r="AV94" i="1"/>
  <c r="AK29" i="1" s="1"/>
  <c r="AY94" i="1"/>
  <c r="J32" i="2"/>
  <c r="AW95" i="1"/>
  <c r="AT95" i="1"/>
  <c r="P139" i="2" l="1"/>
  <c r="AU95" i="1"/>
  <c r="R139" i="2"/>
  <c r="BK139" i="2"/>
  <c r="J139" i="2"/>
  <c r="J93" i="2"/>
  <c r="J140" i="2"/>
  <c r="J94" i="2"/>
  <c r="AU94" i="1"/>
  <c r="AW94" i="1"/>
  <c r="AK30" i="1"/>
  <c r="J28" i="2" l="1"/>
  <c r="AG95" i="1" s="1"/>
  <c r="AG94" i="1" s="1"/>
  <c r="AT94" i="1"/>
  <c r="AK26" i="1" l="1"/>
  <c r="AN94" i="1"/>
  <c r="J37" i="2"/>
  <c r="AN95" i="1"/>
  <c r="AK35" i="1"/>
</calcChain>
</file>

<file path=xl/sharedStrings.xml><?xml version="1.0" encoding="utf-8"?>
<sst xmlns="http://schemas.openxmlformats.org/spreadsheetml/2006/main" count="9514" uniqueCount="2749">
  <si>
    <t>Export Komplet</t>
  </si>
  <si>
    <t/>
  </si>
  <si>
    <t>2.0</t>
  </si>
  <si>
    <t>ZAMOK</t>
  </si>
  <si>
    <t>False</t>
  </si>
  <si>
    <t>{2a539d12-7f4c-4cf3-83ee-f19bd5b7ca82}</t>
  </si>
  <si>
    <t>0,01</t>
  </si>
  <si>
    <t>23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</si>
  <si>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</si>
  <si>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</si>
  <si>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</si>
  <si>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</si>
  <si>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</si>
  <si>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3-2023-001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</si>
  <si>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</si>
  <si>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</si>
  <si>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fyziatricko - rehabilitačného oddelenia - Blok D</t>
  </si>
  <si>
    <t>JKSO:</t>
  </si>
  <si>
    <t>801 11</t>
  </si>
  <si>
    <t>ČS:</t>
  </si>
  <si>
    <t>126</t>
  </si>
  <si>
    <t>Miesto:</t>
  </si>
  <si>
    <t xml:space="preserve"> Dolný Kubín</t>
  </si>
  <si>
    <t>Dátum:</t>
  </si>
  <si>
    <t>26. 8. 2025</t>
  </si>
  <si>
    <t>CPV:</t>
  </si>
  <si>
    <t>45215140-0</t>
  </si>
  <si>
    <t>Objednávateľ:</t>
  </si>
  <si>
    <t>IČO:</t>
  </si>
  <si>
    <t>00634905</t>
  </si>
  <si>
    <t xml:space="preserve">Dolnooravská nemocnica s poliklinikou MUDr. L. N. </t>
  </si>
  <si>
    <t>IČ DPH:</t>
  </si>
  <si>
    <t>SK2020563754</t>
  </si>
  <si>
    <t>Zhotoviteľ:</t>
  </si>
  <si>
    <t>Vyplň údaj</t>
  </si>
  <si>
    <t>Projektant:</t>
  </si>
  <si>
    <t>36404675</t>
  </si>
  <si>
    <t>URBAN PROJEKCIA, s.r.o.</t>
  </si>
  <si>
    <t>SK2020132268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</si>
  <si>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</si>
  <si>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</si>
  <si>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</si>
  <si>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</si>
  <si>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</si>
  <si>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</si>
  <si>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</si>
  <si>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</si>
  <si>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</si>
  <si>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</si>
  <si>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</si>
  <si>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</si>
  <si>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</si>
  <si>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</si>
  <si>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</si>
  <si>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</si>
  <si>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</si>
  <si>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</si>
  <si>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</si>
  <si>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</si>
  <si>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</si>
  <si>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</si>
  <si>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</si>
  <si>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</si>
  <si>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</si>
  <si>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</si>
  <si>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</si>
  <si>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</si>
  <si>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</si>
  <si>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</si>
  <si>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</si>
  <si>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</si>
  <si>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</si>
  <si>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</si>
  <si>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</si>
  <si>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</si>
  <si>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</si>
  <si>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</si>
  <si>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</si>
  <si>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</si>
  <si>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</si>
  <si>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</si>
  <si>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</si>
  <si>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</si>
  <si>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</si>
  <si>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</si>
  <si>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</si>
  <si>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</si>
  <si>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</si>
  <si>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</si>
  <si>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</si>
  <si>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</si>
  <si>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</si>
  <si>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</si>
  <si>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</si>
  <si>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</si>
  <si>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</si>
  <si>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</si>
  <si>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</si>
  <si>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</si>
  <si>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</si>
  <si>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</si>
  <si>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</si>
  <si>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</si>
  <si>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</si>
  <si>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721 - Zdravotechnika - vnútorná kanalizácia</t>
  </si>
  <si>
    <t xml:space="preserve">    722 - Zdravotechnika - vnútorný vodovod</t>
  </si>
  <si>
    <t xml:space="preserve">    723 - Zdravotechnika - mediciálne plyny kyslík</t>
  </si>
  <si>
    <t xml:space="preserve">    7231 - Zdravotechnika - mediciálne plyny stlačený vzduch pre dýchanie</t>
  </si>
  <si>
    <t xml:space="preserve">    7232 - Zdravotechnika - mediciálne plyny</t>
  </si>
  <si>
    <t xml:space="preserve">    725 - Zdravotechnika - zariaďovacie predmety</t>
  </si>
  <si>
    <t xml:space="preserve">    733 - Ústredné kúrenie</t>
  </si>
  <si>
    <t xml:space="preserve">    763 - Konštrukcie - drevostavby</t>
  </si>
  <si>
    <t xml:space="preserve">    766 - Konštrukcie stolárske</t>
  </si>
  <si>
    <t xml:space="preserve">    767 - Konštrukcie doplnkové kovové</t>
  </si>
  <si>
    <t xml:space="preserve">    769 - Montáže vzduchotechnických zariadení</t>
  </si>
  <si>
    <t xml:space="preserve">    771 - Podlahy z dlaždíc</t>
  </si>
  <si>
    <t xml:space="preserve">    775 - Podlahy vlysové a parketové</t>
  </si>
  <si>
    <t xml:space="preserve">    776 - Podlahy povlakové</t>
  </si>
  <si>
    <t xml:space="preserve">    781 - Obklady</t>
  </si>
  <si>
    <t xml:space="preserve">    783 - Nátery</t>
  </si>
  <si>
    <t xml:space="preserve">    784 - Maľby</t>
  </si>
  <si>
    <t xml:space="preserve">    21-M - Elektromontáže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</si>
  <si>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</si>
  <si>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</si>
  <si>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</si>
  <si>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</si>
  <si>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</si>
  <si>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</si>
  <si>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</si>
  <si>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</si>
  <si>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</si>
  <si>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</si>
  <si>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</si>
  <si>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</si>
  <si>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</si>
  <si>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</si>
  <si>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</si>
  <si>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</si>
  <si>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</si>
  <si>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</si>
  <si>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130201001.S</t>
  </si>
  <si>
    <t>Výkop  ryhy v obmedzenom priestore horn. tr.3 ručne</t>
  </si>
  <si>
    <t>m3</t>
  </si>
  <si>
    <t>4</t>
  </si>
  <si>
    <t>2</t>
  </si>
  <si>
    <t>2067067946</t>
  </si>
  <si>
    <t>175101102.S</t>
  </si>
  <si>
    <t>Obsyp potrubia sypaninou z vhodných hornín 1 až 4 s prehodením sypaniny</t>
  </si>
  <si>
    <t>1510677331</t>
  </si>
  <si>
    <t>3</t>
  </si>
  <si>
    <t>Zvislé a kompletné konštrukcie</t>
  </si>
  <si>
    <t>317160133.S</t>
  </si>
  <si>
    <t>Keramický preklad nenosný šírky 120 mm, výšky 65 mm, dĺžky 1250 mm</t>
  </si>
  <si>
    <t>ks</t>
  </si>
  <si>
    <t>-1231125540</t>
  </si>
  <si>
    <t>317160134.S</t>
  </si>
  <si>
    <t>Keramický preklad nenosný šírky 120 mm, výšky 65 mm, dĺžky 1500 mm</t>
  </si>
  <si>
    <t>-1537177590</t>
  </si>
  <si>
    <t>5</t>
  </si>
  <si>
    <t>317160135.S</t>
  </si>
  <si>
    <t>Keramický preklad nenosný šírky 120 mm, výšky 65 mm, dĺžky 1750 mm</t>
  </si>
  <si>
    <t>-656275596</t>
  </si>
  <si>
    <t>6</t>
  </si>
  <si>
    <t>317160136.S</t>
  </si>
  <si>
    <t>Keramický preklad nenosný šírky 120 mm, výšky 65 mm, dĺžky 2000 mm</t>
  </si>
  <si>
    <t>961589570</t>
  </si>
  <si>
    <t>7</t>
  </si>
  <si>
    <t>317160137.S</t>
  </si>
  <si>
    <t>Keramický preklad nenosný šírky 120 mm, výšky 65 mm, dĺžky 2250 mm</t>
  </si>
  <si>
    <t>1818934198</t>
  </si>
  <si>
    <t>8</t>
  </si>
  <si>
    <t>319202321.S</t>
  </si>
  <si>
    <t>Stavebné úpravy  rýh v príečkách</t>
  </si>
  <si>
    <t>m2</t>
  </si>
  <si>
    <t>211116972</t>
  </si>
  <si>
    <t>9</t>
  </si>
  <si>
    <t>340239237.S</t>
  </si>
  <si>
    <t>Zamurovanie otvorov plochy nad 1 do 4 m2 z pórobetónových tvárnic hladkých hrúbky 250 mm</t>
  </si>
  <si>
    <t>-2145748750</t>
  </si>
  <si>
    <t>10</t>
  </si>
  <si>
    <t>340239264</t>
  </si>
  <si>
    <t>Zamurovanie otvorov plochy nad 1 do 4 m2 tvárnicami (125x500x250),hrúbky 125 mm</t>
  </si>
  <si>
    <t>992428883</t>
  </si>
  <si>
    <t>13</t>
  </si>
  <si>
    <t>342272103</t>
  </si>
  <si>
    <t>Priečky z tvárnic hr. 125 mm P2-500 hladkých, na MVC a maltu (125x249x599)</t>
  </si>
  <si>
    <t>66821453</t>
  </si>
  <si>
    <t>11</t>
  </si>
  <si>
    <t>342273075</t>
  </si>
  <si>
    <t>Priečky z tvárnic  hr. 75 mm P2-500 hladkých, na MVC a lepidlo  (75x250x500)</t>
  </si>
  <si>
    <t>143405403</t>
  </si>
  <si>
    <t>12</t>
  </si>
  <si>
    <t>342273100</t>
  </si>
  <si>
    <t>Priečky z tvárnic  hr. 100 mm P2-500 hladkých, na MVC a lepidlo   (100x250x500)</t>
  </si>
  <si>
    <t>-2124655016</t>
  </si>
  <si>
    <t>Úpravy povrchov, podlahy, osadenie</t>
  </si>
  <si>
    <t>14</t>
  </si>
  <si>
    <t>612460151.S</t>
  </si>
  <si>
    <t>Príprava vnútorného podkladu stien cementovým prednástrekom, hr. 3 mm</t>
  </si>
  <si>
    <t>-2147085233</t>
  </si>
  <si>
    <t>15</t>
  </si>
  <si>
    <t>612460228.S</t>
  </si>
  <si>
    <t>Vnútorná stierka stien vápenná, hr. 3 mm</t>
  </si>
  <si>
    <t>-836762285</t>
  </si>
  <si>
    <t>16</t>
  </si>
  <si>
    <t>612460363.S</t>
  </si>
  <si>
    <t>Vnútorná omietka stien vápennocementová jednovrstvová, hr. 10 mm</t>
  </si>
  <si>
    <t>-1283991338</t>
  </si>
  <si>
    <t>17</t>
  </si>
  <si>
    <t>612465114</t>
  </si>
  <si>
    <t>Príprava vnútorného podkladu stien, Regulátor nasiakavosti</t>
  </si>
  <si>
    <t>-854083508</t>
  </si>
  <si>
    <t>18</t>
  </si>
  <si>
    <t>612481119.S</t>
  </si>
  <si>
    <t>Potiahnutie vnútorných stien sklotextilnou mriežkou s celoplošným prilepením</t>
  </si>
  <si>
    <t>-665117931</t>
  </si>
  <si>
    <t>19</t>
  </si>
  <si>
    <t>631312141.S</t>
  </si>
  <si>
    <t>Doplnenie existujúcich mazanín prostým betónom (s dodaním hmôt) bez poteru rýh v mazaninách</t>
  </si>
  <si>
    <t>-2047959409</t>
  </si>
  <si>
    <t>20</t>
  </si>
  <si>
    <t>632001051.S</t>
  </si>
  <si>
    <t>Zhotovenie jednonásobného penetračného náteru pre potery a stierky</t>
  </si>
  <si>
    <t>-916968589</t>
  </si>
  <si>
    <t>21</t>
  </si>
  <si>
    <t>M</t>
  </si>
  <si>
    <t>082110000200.S</t>
  </si>
  <si>
    <t>Voda pitná pre priemysel a služby</t>
  </si>
  <si>
    <t>-688088732</t>
  </si>
  <si>
    <t>22</t>
  </si>
  <si>
    <t>585520008700</t>
  </si>
  <si>
    <t>Penetračný náter, podlahový,</t>
  </si>
  <si>
    <t>kg</t>
  </si>
  <si>
    <t>1408572612</t>
  </si>
  <si>
    <t>632457529</t>
  </si>
  <si>
    <t>Cementová samonivelizačná hmota , triedy CT-C25-F5, hr. 30 mm vrátane penetračného  spojovacieho môstika</t>
  </si>
  <si>
    <t>397203148</t>
  </si>
  <si>
    <t>24</t>
  </si>
  <si>
    <t>642942111.S</t>
  </si>
  <si>
    <t>Osadenie oceľovej dverovej zárubne , plochy otvoru do 2,5 m2</t>
  </si>
  <si>
    <t>-39509980</t>
  </si>
  <si>
    <t>25</t>
  </si>
  <si>
    <t>553310007700.S</t>
  </si>
  <si>
    <t>Zárubňa oceľová oblá šxvxhr 900x1970x100 mm</t>
  </si>
  <si>
    <t>-1568987384</t>
  </si>
  <si>
    <t>26</t>
  </si>
  <si>
    <t>553310007500.S</t>
  </si>
  <si>
    <t>Zárubňa oceľová oblá šxvxhr 800x1970x100 mm</t>
  </si>
  <si>
    <t>-907107882</t>
  </si>
  <si>
    <t>Ostatné konštrukcie a práce-búranie</t>
  </si>
  <si>
    <t>27</t>
  </si>
  <si>
    <t>941955001.S</t>
  </si>
  <si>
    <t>Lešenie ľahké pracovné pomocné, s výškou lešeňovej podlahy do 1,20 m</t>
  </si>
  <si>
    <t>51811325</t>
  </si>
  <si>
    <t>28</t>
  </si>
  <si>
    <t>953997961.S</t>
  </si>
  <si>
    <t>Montáž hranatej plastovej vetracej mriežky plochy do 0,06 m2 v strope</t>
  </si>
  <si>
    <t>1680818400</t>
  </si>
  <si>
    <t>29</t>
  </si>
  <si>
    <t>429720339300.S</t>
  </si>
  <si>
    <t>Mriežka ventilačná kovová, hranatá so sieťkou, rozmery šxvxhr 200x200x10 mm, farba biela</t>
  </si>
  <si>
    <t>1181177916</t>
  </si>
  <si>
    <t>30</t>
  </si>
  <si>
    <t>962031132.S</t>
  </si>
  <si>
    <t>Búranie priečok z tehál pálených, plných hr. do 150 mm,  -0,19600t</t>
  </si>
  <si>
    <t>1031413096</t>
  </si>
  <si>
    <t>31</t>
  </si>
  <si>
    <t>962081131.S</t>
  </si>
  <si>
    <t>Búranie muriva priečok zo sklenených tvárnic, hr. do 100 mm,  -0,05500t</t>
  </si>
  <si>
    <t>-1421256345</t>
  </si>
  <si>
    <t>32</t>
  </si>
  <si>
    <t>963051113.S</t>
  </si>
  <si>
    <t>Búranie otvoru v železobetónových stropov doskových hr.nad 80 mm,  -2,40000t</t>
  </si>
  <si>
    <t>422552237</t>
  </si>
  <si>
    <t>33</t>
  </si>
  <si>
    <t>965042131.S</t>
  </si>
  <si>
    <t>Búranie podkladov pod keram. dlažby,PVC hr.do 100 mm, plochy do 4 m2 -2,20000t</t>
  </si>
  <si>
    <t>-175546566</t>
  </si>
  <si>
    <t>34</t>
  </si>
  <si>
    <t>965042141.S</t>
  </si>
  <si>
    <t>Búranie podkladov pod keran.dlažby,PVC,pláv.podlahy hr.do 100 mm, plochy nad 4 m2 -2,20000t</t>
  </si>
  <si>
    <t>-1197839513</t>
  </si>
  <si>
    <t>35</t>
  </si>
  <si>
    <t>965081712.S</t>
  </si>
  <si>
    <t>Búranie dlažieb, bez podklad. lôžka keramických dlaždíc hr. do 10 mm,  -0,02000t</t>
  </si>
  <si>
    <t>724094447</t>
  </si>
  <si>
    <t>36</t>
  </si>
  <si>
    <t>968061125.S</t>
  </si>
  <si>
    <t>Vyvesenie dreveného dverného krídla do suti plochy do 2 m2, -0,02400t</t>
  </si>
  <si>
    <t>924824163</t>
  </si>
  <si>
    <t>37</t>
  </si>
  <si>
    <t>968061126.S</t>
  </si>
  <si>
    <t>Vyvesenie dreveného dverného krídla do suti plochy nad 2 m2, -0,02700t</t>
  </si>
  <si>
    <t>11499810</t>
  </si>
  <si>
    <t>38</t>
  </si>
  <si>
    <t>968072455.S</t>
  </si>
  <si>
    <t>Vybúranie kovových dverových zárubní plochy do 2 m2,  -0,07600t</t>
  </si>
  <si>
    <t>-1743983367</t>
  </si>
  <si>
    <t>39</t>
  </si>
  <si>
    <t>968072456.S</t>
  </si>
  <si>
    <t>Vybúranie kovových dverových zárubní plochy nad 2 m2,  -0,06300t</t>
  </si>
  <si>
    <t>1368961926</t>
  </si>
  <si>
    <t>40</t>
  </si>
  <si>
    <t>968081113.S</t>
  </si>
  <si>
    <t>Vyvesenie plastového okenného krídla do suti plochy nad 1,5 m2, -0,02000t</t>
  </si>
  <si>
    <t>204011842</t>
  </si>
  <si>
    <t>41</t>
  </si>
  <si>
    <t>968082355.S</t>
  </si>
  <si>
    <t>Vybúranie plastových rámov okien dvojitých, plochy cez 1 do 2 m2,  -0,06000t</t>
  </si>
  <si>
    <t>-1327879142</t>
  </si>
  <si>
    <t>42</t>
  </si>
  <si>
    <t>971033231.S</t>
  </si>
  <si>
    <t>Vybúranie otvoru v murive tehl. plochy do 0,0225 m2 hr. do 150 mm,  -0,00400t</t>
  </si>
  <si>
    <t>-91662844</t>
  </si>
  <si>
    <t>43</t>
  </si>
  <si>
    <t>971033261.S</t>
  </si>
  <si>
    <t>Vybúranie otvoru v murive tehl. plochy do 0,0225 m2 hr. do 600 mm,  -0,01600t</t>
  </si>
  <si>
    <t>-783821566</t>
  </si>
  <si>
    <t>44</t>
  </si>
  <si>
    <t>971033331.S</t>
  </si>
  <si>
    <t>Vybúranie otvoru v murive tehl. plochy do 0,09 m2 hr. do 150 mm,  -0,02600t</t>
  </si>
  <si>
    <t>-813938804</t>
  </si>
  <si>
    <t>45</t>
  </si>
  <si>
    <t>971033431.S</t>
  </si>
  <si>
    <t>Vybúranie otvoru v murive tehl. plochy do 0,25 m2 hr. do 150 mm,  -0,07300t</t>
  </si>
  <si>
    <t>-1261685246</t>
  </si>
  <si>
    <t>46</t>
  </si>
  <si>
    <t>971033521.S</t>
  </si>
  <si>
    <t>Vybúranie otvorov v murive tehl. plochy do 1 m2 hr. do 100 mm,  -0,19100t</t>
  </si>
  <si>
    <t>-391576771</t>
  </si>
  <si>
    <t>47</t>
  </si>
  <si>
    <t>971033531.S</t>
  </si>
  <si>
    <t>Vybúranie otvorov v murive tehl. plochy do 1 m2 hr. do 150 mm,  -0,28100t</t>
  </si>
  <si>
    <t>99091354</t>
  </si>
  <si>
    <t>48</t>
  </si>
  <si>
    <t>-1496954031</t>
  </si>
  <si>
    <t>49</t>
  </si>
  <si>
    <t>971033541.S</t>
  </si>
  <si>
    <t>Vybúranie otvorov v murive tehl. plochy do 1 m2 hr. do 250 mm,  -1,87500t</t>
  </si>
  <si>
    <t>-1708162401</t>
  </si>
  <si>
    <t>50</t>
  </si>
  <si>
    <t>971033631.S</t>
  </si>
  <si>
    <t>Vybúranie otvorov v murive tehl. plochy do 4 m2 hr. do 150 mm,  -0,27000t</t>
  </si>
  <si>
    <t>-1595897823</t>
  </si>
  <si>
    <t>51</t>
  </si>
  <si>
    <t>971033631.S1</t>
  </si>
  <si>
    <t>16405024</t>
  </si>
  <si>
    <t>52</t>
  </si>
  <si>
    <t>972054241.S</t>
  </si>
  <si>
    <t>Vybúranie otvoru v podlahe. plochy do 0,09 m2, hr.350 mm,  -0,03200t</t>
  </si>
  <si>
    <t>2056033777</t>
  </si>
  <si>
    <t>53</t>
  </si>
  <si>
    <t>974031164.S</t>
  </si>
  <si>
    <t>Vysekávanie rýh v akomkoľvek murive tehlovom na akúkoľvek maltu do hĺbky 125 mm a š. do 150 mm,  -0,04000t</t>
  </si>
  <si>
    <t>m</t>
  </si>
  <si>
    <t>-77595080</t>
  </si>
  <si>
    <t>54</t>
  </si>
  <si>
    <t>974042567.S</t>
  </si>
  <si>
    <t>Vysekanie rýh v betónovej dlažbe do hĺbky 150 mm a šírky nad 300 mm,  -0,13200t</t>
  </si>
  <si>
    <t>1490418168</t>
  </si>
  <si>
    <t>55</t>
  </si>
  <si>
    <t>974042576.S</t>
  </si>
  <si>
    <t>Vysekanie rýh v betónovej dlažbe do hĺbky 200 mm a šírky do 300 mm,  -0,13200t</t>
  </si>
  <si>
    <t>-1876567038</t>
  </si>
  <si>
    <t>56</t>
  </si>
  <si>
    <t>974042586.S</t>
  </si>
  <si>
    <t>Vysekanie rýh v betónovej dlažbe do hĺbky 300 mm a šírky do 300 mm,  -0,16500t</t>
  </si>
  <si>
    <t>-2010427672</t>
  </si>
  <si>
    <t>57</t>
  </si>
  <si>
    <t>974042586.S1</t>
  </si>
  <si>
    <t>Vysekanie rýh v betónovej dlažbe do hĺbky 350 mm a šírky do 300 mm,  -0,16500t</t>
  </si>
  <si>
    <t>-1565138577</t>
  </si>
  <si>
    <t>58</t>
  </si>
  <si>
    <t>978011191.S</t>
  </si>
  <si>
    <t>Otlčenie omietok stropov vnútorných  vápennocementových v rozsahu do 100 %,  -0,05000t - na podhlade</t>
  </si>
  <si>
    <t>-909464150</t>
  </si>
  <si>
    <t>59</t>
  </si>
  <si>
    <t>978059531.S</t>
  </si>
  <si>
    <t>Odsekanie a odobratie obkladov stien z obkladačiek vnútorných vrátane podkladovej omietky nad 2 m2,  -0,06800t</t>
  </si>
  <si>
    <t>-211990483</t>
  </si>
  <si>
    <t>60</t>
  </si>
  <si>
    <t>979011111.S</t>
  </si>
  <si>
    <t>Zvislá doprava sutiny a vybúraných hmôt za prvé podlažie nad alebo pod základným podlažím</t>
  </si>
  <si>
    <t>t</t>
  </si>
  <si>
    <t>2087324558</t>
  </si>
  <si>
    <t>61</t>
  </si>
  <si>
    <t>979011121.S</t>
  </si>
  <si>
    <t>Zvislá doprava sutiny a vybúraných hmôt za každé ďalšie podlažie</t>
  </si>
  <si>
    <t>1815531216</t>
  </si>
  <si>
    <t>62</t>
  </si>
  <si>
    <t>979081111.S</t>
  </si>
  <si>
    <t>Odvoz sutiny a vybúraných hmôt na skládku do 1 km</t>
  </si>
  <si>
    <t>67919775</t>
  </si>
  <si>
    <t>63</t>
  </si>
  <si>
    <t>979081121.S</t>
  </si>
  <si>
    <t>Odvoz sutiny a vybúraných hmôt na skládku za každý ďalší 1 km</t>
  </si>
  <si>
    <t>1540479064</t>
  </si>
  <si>
    <t>64</t>
  </si>
  <si>
    <t>979082111.S</t>
  </si>
  <si>
    <t>Vnútrostavenisková doprava sutiny a vybúraných hmôt do 10 m</t>
  </si>
  <si>
    <t>-2025859483</t>
  </si>
  <si>
    <t>65</t>
  </si>
  <si>
    <t>979082121.S</t>
  </si>
  <si>
    <t>Vnútrostavenisková doprava sutiny a vybúraných hmôt za každých ďalších 5 m</t>
  </si>
  <si>
    <t>-1209728797</t>
  </si>
  <si>
    <t>66</t>
  </si>
  <si>
    <t>979089012.S</t>
  </si>
  <si>
    <t>Poplatok za skladovanie - betón, tehly, dlaždice (17 01) ostatné</t>
  </si>
  <si>
    <t>1159009222</t>
  </si>
  <si>
    <t>99</t>
  </si>
  <si>
    <t>Presun hmôt HSV</t>
  </si>
  <si>
    <t>67</t>
  </si>
  <si>
    <t>999281111.S</t>
  </si>
  <si>
    <t>Presun hmôt pre opravy a údržbu objektov vrátane vonkajších plášťov výšky do 25 m</t>
  </si>
  <si>
    <t>1154028580</t>
  </si>
  <si>
    <t>PSV</t>
  </si>
  <si>
    <t>Práce a dodávky PSV</t>
  </si>
  <si>
    <t>711</t>
  </si>
  <si>
    <t>Izolácie proti vode a vlhkosti</t>
  </si>
  <si>
    <t>68</t>
  </si>
  <si>
    <t>711210200.S</t>
  </si>
  <si>
    <t>Zhotovenie dvojnásobnej izol. stierky kúpelní na ploche vodorovnej</t>
  </si>
  <si>
    <t>1982744679</t>
  </si>
  <si>
    <t>69</t>
  </si>
  <si>
    <t>245650000400</t>
  </si>
  <si>
    <t>Stierka izolačná na báze cementu</t>
  </si>
  <si>
    <t>1786222320</t>
  </si>
  <si>
    <t>70</t>
  </si>
  <si>
    <t>247710007700</t>
  </si>
  <si>
    <t>Pás tesniaci  š. 120 mm, na utesnenie rohových a spojovacích škár pri aplikácii hydroizolácií</t>
  </si>
  <si>
    <t>-1923150717</t>
  </si>
  <si>
    <t>71</t>
  </si>
  <si>
    <t>711210210.S</t>
  </si>
  <si>
    <t>Zhotovenie dvojnásobnej izol. stierky kúpelní na ploche zvislej</t>
  </si>
  <si>
    <t>-989271778</t>
  </si>
  <si>
    <t>72</t>
  </si>
  <si>
    <t>245650000400.S</t>
  </si>
  <si>
    <t>Stierka hydroizolačná na báze cementu, 1-zložková, pružná</t>
  </si>
  <si>
    <t>817272145</t>
  </si>
  <si>
    <t>73</t>
  </si>
  <si>
    <t>711210230.S</t>
  </si>
  <si>
    <t>Zhotovenie izolácie impregnáciou vodorovných povrchov keramických dlažieb</t>
  </si>
  <si>
    <t>-1952397247</t>
  </si>
  <si>
    <t>74</t>
  </si>
  <si>
    <t>245920000800.S</t>
  </si>
  <si>
    <t>Impregnácia silikónová pre škáry a dlažby</t>
  </si>
  <si>
    <t>l</t>
  </si>
  <si>
    <t>1521131622</t>
  </si>
  <si>
    <t>75</t>
  </si>
  <si>
    <t>711210235.S</t>
  </si>
  <si>
    <t>Zhotovenie izolácie impregnáciou zvislých povrchov keramických obkladov a dlažieb</t>
  </si>
  <si>
    <t>-1099475582</t>
  </si>
  <si>
    <t>76</t>
  </si>
  <si>
    <t>245920000800</t>
  </si>
  <si>
    <t>1384322196</t>
  </si>
  <si>
    <t>77</t>
  </si>
  <si>
    <t>998711202.S</t>
  </si>
  <si>
    <t>Presun hmôt pre izoláciu proti vode v objektoch výšky nad 6 do 12 m</t>
  </si>
  <si>
    <t>%</t>
  </si>
  <si>
    <t>322277552</t>
  </si>
  <si>
    <t>713</t>
  </si>
  <si>
    <t>Izolácie tepelné</t>
  </si>
  <si>
    <t>78</t>
  </si>
  <si>
    <t>713482111.S</t>
  </si>
  <si>
    <t>Montáž trubíc z PE, hr.do 10 mm,vnút.priemer do 38 mm</t>
  </si>
  <si>
    <t>-1975977117</t>
  </si>
  <si>
    <t>79</t>
  </si>
  <si>
    <t>283310000400</t>
  </si>
  <si>
    <t>Izolačná PE trubica napr. TUBOLIT DG 20x5 mm (d potrubia x hr. izolácie), nenadrezaná, AZ FLEX</t>
  </si>
  <si>
    <t>1299807598</t>
  </si>
  <si>
    <t>80</t>
  </si>
  <si>
    <t>283310000500</t>
  </si>
  <si>
    <t>Izolačná PE trubica napr. TUBOLIT DG 22x5 mm (d potrubia x hr. izolácie), nenadrezaná, AZ FLEX</t>
  </si>
  <si>
    <t>-1555491460</t>
  </si>
  <si>
    <t>81</t>
  </si>
  <si>
    <t>283310001500</t>
  </si>
  <si>
    <t>Izolačná PE trubica napr. TUBOLIT DG 28x9 mm (d potrubia x hr. izolácie), nadrezaná, AZ FLEX</t>
  </si>
  <si>
    <t>-1894309030</t>
  </si>
  <si>
    <t>82</t>
  </si>
  <si>
    <t>283310000800</t>
  </si>
  <si>
    <t>Izolačná PE trubica napr. TUBOLIT DG 32x5 mm (d potrubia x hr. izolácie), nenadrezaná, AZ FLEX</t>
  </si>
  <si>
    <t>1099156007</t>
  </si>
  <si>
    <t>83</t>
  </si>
  <si>
    <t>283310000900</t>
  </si>
  <si>
    <t>Izolačná PE trubica napr. TUBOLIT DG 35x5 mm (d potrubia x hr. izolácie), nenadrezaná, AZ FLEX</t>
  </si>
  <si>
    <t>256386768</t>
  </si>
  <si>
    <t>84</t>
  </si>
  <si>
    <t>283310001600</t>
  </si>
  <si>
    <t>Izolačná PE trubica napr. TUBOLIT DG 35x9 mm (d potrubia x hr. izolácie), nadrezaná, AZ FLEX</t>
  </si>
  <si>
    <t>819124768</t>
  </si>
  <si>
    <t>85</t>
  </si>
  <si>
    <t>713482112.S</t>
  </si>
  <si>
    <t>Montáž trubíc z PE, hr.do 10 mm,vnút.priemer 39-70 mm</t>
  </si>
  <si>
    <t>1030643142</t>
  </si>
  <si>
    <t>86</t>
  </si>
  <si>
    <t>283310001700</t>
  </si>
  <si>
    <t>Izolačná PE trubica napr. TUBOLIT DG 40x9 mm (d potrubia x hr. izolácie), nadrezaná, AZ FLEX</t>
  </si>
  <si>
    <t>-1442920842</t>
  </si>
  <si>
    <t>87</t>
  </si>
  <si>
    <t>283310001800</t>
  </si>
  <si>
    <t>Izolačná PE trubica napr. TUBOLIT DG 42x9 mm (d potrubia x hr. izolácie), nadrezaná, AZ FLEX</t>
  </si>
  <si>
    <t>-401421627</t>
  </si>
  <si>
    <t>88</t>
  </si>
  <si>
    <t>283310002200</t>
  </si>
  <si>
    <t>Izolačná PE trubica napr. TUBOLIT DG 60x9 mm (d potrubia x hr. izolácie), nadrezaná, AZ FLEX</t>
  </si>
  <si>
    <t>654261947</t>
  </si>
  <si>
    <t>89</t>
  </si>
  <si>
    <t>713482113.S</t>
  </si>
  <si>
    <t>Montáž trubíc z PE, hr.do 10 mm,vnút.priemer 71-95 mm</t>
  </si>
  <si>
    <t>466023232</t>
  </si>
  <si>
    <t>90</t>
  </si>
  <si>
    <t>283310002500</t>
  </si>
  <si>
    <t>Izolačná PE trubica napr. TUBOLIT DG 89x9 mm (d potrubia x hr. izolácie), nadrezaná, AZ FLEX</t>
  </si>
  <si>
    <t>-2140592645</t>
  </si>
  <si>
    <t>91</t>
  </si>
  <si>
    <t>713482121.S</t>
  </si>
  <si>
    <t>Montáž trubíc z PE, hr.15-20 mm,vnút.priemer do 38 mm</t>
  </si>
  <si>
    <t>-1291214324</t>
  </si>
  <si>
    <t>92</t>
  </si>
  <si>
    <t>283310004800</t>
  </si>
  <si>
    <t>Izolačná PE trubica napr. TUBOLIT DG 28x20 mm (d potrubia x hr. izolácie), nadrezaná, AZ FLEX</t>
  </si>
  <si>
    <t>-1204332994</t>
  </si>
  <si>
    <t>93</t>
  </si>
  <si>
    <t>713482123.S</t>
  </si>
  <si>
    <t>Montáž trubíc z PE, hr.15-20 mm,vnút.priemer 71-95 mm</t>
  </si>
  <si>
    <t>410351323</t>
  </si>
  <si>
    <t>94</t>
  </si>
  <si>
    <t>283310004100</t>
  </si>
  <si>
    <t>Izolačná PE trubica napr. TUBOLIT DG 76x13 mm (d potrubia x hr. izolácie), nadrezaná, AZ FLEX</t>
  </si>
  <si>
    <t>592259993</t>
  </si>
  <si>
    <t>95</t>
  </si>
  <si>
    <t>713482132.S</t>
  </si>
  <si>
    <t>Montáž trubíc z PE, hr.30 mm,vnút.priemer 39-70 mm</t>
  </si>
  <si>
    <t>-1683464082</t>
  </si>
  <si>
    <t>96</t>
  </si>
  <si>
    <t>283310005900</t>
  </si>
  <si>
    <t>Izolačná PE trubica napr. TUBOLIT DG 60x25 mm (d potrubia x hr. izolácie), rozrezaná, AZ FLEX</t>
  </si>
  <si>
    <t>-1085898179</t>
  </si>
  <si>
    <t>97</t>
  </si>
  <si>
    <t>283310006800</t>
  </si>
  <si>
    <t>Izolačná PE trubica napr. TUBOLIT DG 60x30 mm (d potrubia x hr. izolácie), rozrezaná, AZ FLEX</t>
  </si>
  <si>
    <t>848243956</t>
  </si>
  <si>
    <t>98</t>
  </si>
  <si>
    <t>713482134.S</t>
  </si>
  <si>
    <t>Montáž trubíc z PE, hr.30 mm,vnút.priemer 96-133 mm</t>
  </si>
  <si>
    <t>-82823449</t>
  </si>
  <si>
    <t>283310007100</t>
  </si>
  <si>
    <t>Izolačná PE trubica napr. TUBOLIT DG 114x30 mm (d potrubia x hr. izolácie), rozrezaná, AZ FLEX</t>
  </si>
  <si>
    <t>442578531</t>
  </si>
  <si>
    <t>100</t>
  </si>
  <si>
    <t>998713202.S</t>
  </si>
  <si>
    <t>Presun hmôt pre izolácie tepelné v objektoch výšky nad 6 m do 12 m</t>
  </si>
  <si>
    <t>455006618</t>
  </si>
  <si>
    <t>721</t>
  </si>
  <si>
    <t>Zdravotechnika - vnútorná kanalizácia</t>
  </si>
  <si>
    <t>101</t>
  </si>
  <si>
    <t>721140802.S</t>
  </si>
  <si>
    <t>Demontáž potrubia z liatinových rúr odpadového alebo dažďového do DN 100,  -0,01492t</t>
  </si>
  <si>
    <t>-387321103</t>
  </si>
  <si>
    <t>102</t>
  </si>
  <si>
    <t>721140903.S</t>
  </si>
  <si>
    <t>Oprava odpadového potrubia liatinového vsadenie odbočky do potrubia DN 70</t>
  </si>
  <si>
    <t>-386318162</t>
  </si>
  <si>
    <t>103</t>
  </si>
  <si>
    <t>721140905.S</t>
  </si>
  <si>
    <t>Oprava odpadového potrubia liatinového vsadenie odbočky do potrubia DN 100</t>
  </si>
  <si>
    <t>2127561878</t>
  </si>
  <si>
    <t>104</t>
  </si>
  <si>
    <t>721140906.S</t>
  </si>
  <si>
    <t>Oprava odpadového potrubia liatinového vsadenie odbočky do potrubia DN 125</t>
  </si>
  <si>
    <t>-895002985</t>
  </si>
  <si>
    <t>105</t>
  </si>
  <si>
    <t>721140907.S</t>
  </si>
  <si>
    <t>Oprava odpadového potrubia liatinového vsadenie odbočky do potrubia DN 150</t>
  </si>
  <si>
    <t>519781550</t>
  </si>
  <si>
    <t>106</t>
  </si>
  <si>
    <t>721140923.S</t>
  </si>
  <si>
    <t>Oprava odpadového potrubia liatinového krátenie rúr DN 70</t>
  </si>
  <si>
    <t>-554349233</t>
  </si>
  <si>
    <t>107</t>
  </si>
  <si>
    <t>721140925.S</t>
  </si>
  <si>
    <t>Oprava odpadového potrubia liatinového krátenie rúr DN 100</t>
  </si>
  <si>
    <t>-1032565593</t>
  </si>
  <si>
    <t>108</t>
  </si>
  <si>
    <t>721171520</t>
  </si>
  <si>
    <t>Potrubie z rúr napr. GEBERIT SILENT - db 20 ležaté závesné Dxt 75x3 mm</t>
  </si>
  <si>
    <t>1437535684</t>
  </si>
  <si>
    <t>109</t>
  </si>
  <si>
    <t>721171521</t>
  </si>
  <si>
    <t>Potrubie z rúr napr. GEBERIT SILENT - db 20 ležaté závesné Dxt 110x6 mm</t>
  </si>
  <si>
    <t>1879965136</t>
  </si>
  <si>
    <t>110</t>
  </si>
  <si>
    <t>721171530</t>
  </si>
  <si>
    <t>Potrubie z rúr napr. GEBERIT SILENT - db 20 odpadné zvislé Dxt 75x3 mm</t>
  </si>
  <si>
    <t>1005330993</t>
  </si>
  <si>
    <t>111</t>
  </si>
  <si>
    <t>721171531</t>
  </si>
  <si>
    <t>Potrubie z rúr napr. GEBERIT SILENT - db 20 odpadné zvislé Dxt 110x6 mm</t>
  </si>
  <si>
    <t>1715549941</t>
  </si>
  <si>
    <t>112</t>
  </si>
  <si>
    <t>721171531.1</t>
  </si>
  <si>
    <t>-990674467</t>
  </si>
  <si>
    <t>113</t>
  </si>
  <si>
    <t>721171540</t>
  </si>
  <si>
    <t>Potrubie z rúr napr. GEBERIT SILENT - db 20 odpadné prípojné Dxt 56x3,2 mm</t>
  </si>
  <si>
    <t>-849379291</t>
  </si>
  <si>
    <t>114</t>
  </si>
  <si>
    <t>721171541</t>
  </si>
  <si>
    <t>Potrubie z rúr napr. GEBERIT SILENT - db 20 odpadné prípojné Dxt 63x3,2 mm</t>
  </si>
  <si>
    <t>88932570</t>
  </si>
  <si>
    <t>115</t>
  </si>
  <si>
    <t>721171543</t>
  </si>
  <si>
    <t>Potrubie z rúr napr. GEBERIT SILENT - db 20 odpadné prípojné Dxt 110x6 mm</t>
  </si>
  <si>
    <t>-1279853894</t>
  </si>
  <si>
    <t>116</t>
  </si>
  <si>
    <t>721171803.S</t>
  </si>
  <si>
    <t>Demontáž potrubia z PVC-U rúr odpadového alebo pripojovacieho do D 75 mm,  -0,00156 t</t>
  </si>
  <si>
    <t>1063370651</t>
  </si>
  <si>
    <t>117</t>
  </si>
  <si>
    <t>721172109.S</t>
  </si>
  <si>
    <t>Potrubie z PVC - U odpadové zvislé hrdlové Dxt 110x2,2 mm</t>
  </si>
  <si>
    <t>-632249521</t>
  </si>
  <si>
    <t>118</t>
  </si>
  <si>
    <t>721194103.S</t>
  </si>
  <si>
    <t>Zriadenie prípojky na potrubí vyvedenie a upevnenie odpadových výpustiek D 32 mm</t>
  </si>
  <si>
    <t>-1606309881</t>
  </si>
  <si>
    <t>119</t>
  </si>
  <si>
    <t>721194104.S</t>
  </si>
  <si>
    <t>Zriadenie prípojky na potrubí vyvedenie a upevnenie odpadových výpustiek D 40 mm</t>
  </si>
  <si>
    <t>784050525</t>
  </si>
  <si>
    <t>120</t>
  </si>
  <si>
    <t>721194109.S</t>
  </si>
  <si>
    <t>Zriadenie prípojky na potrubí vyvedenie a upevnenie odpadových výpustiek D 110 mm</t>
  </si>
  <si>
    <t>113785939</t>
  </si>
  <si>
    <t>121</t>
  </si>
  <si>
    <t>721220801.S</t>
  </si>
  <si>
    <t>Demontáž zápachovej uzávierky do DN 70,  -0,00310t</t>
  </si>
  <si>
    <t>-882705732</t>
  </si>
  <si>
    <t>122</t>
  </si>
  <si>
    <t>721230047.S</t>
  </si>
  <si>
    <t>Montáž strešného vtoku "izolovaného boxu" pre fóliové izolácie mechanicky kotveného DN 110</t>
  </si>
  <si>
    <t>-173542223</t>
  </si>
  <si>
    <t>123</t>
  </si>
  <si>
    <t>286630019400.S</t>
  </si>
  <si>
    <t>Strešný vtok s izolačným tanierom, vertikálny odtok DN 110, záchytný kôš D 180 mm, pre zabudovanie do tepelných izolácií 100 - 160 mm</t>
  </si>
  <si>
    <t>1366592571</t>
  </si>
  <si>
    <t>124</t>
  </si>
  <si>
    <t>721274102.S</t>
  </si>
  <si>
    <t>Ventilačná hlavica strešná plastová DN 70</t>
  </si>
  <si>
    <t>1016715199</t>
  </si>
  <si>
    <t>125</t>
  </si>
  <si>
    <t>721274103.S</t>
  </si>
  <si>
    <t>Ventilačná hlavica strešná plastová DN 100</t>
  </si>
  <si>
    <t>1998337144</t>
  </si>
  <si>
    <t>721290009.S</t>
  </si>
  <si>
    <t>Montáž privzdušňovacieho ventilu pre odpadové potrubia DN 75</t>
  </si>
  <si>
    <t>-1002885637</t>
  </si>
  <si>
    <t>127</t>
  </si>
  <si>
    <t>551610000300</t>
  </si>
  <si>
    <t>Privzdušňovacia hlavica napr. HL901, DN 75/90/110, (32 l/s), - 40 až + 60°C, integrovaná tepelná izolácia, brytové tesnenie, vnútorná kanalizácia, ABS/PP</t>
  </si>
  <si>
    <t>-1901343037</t>
  </si>
  <si>
    <t>128</t>
  </si>
  <si>
    <t>721290012.S</t>
  </si>
  <si>
    <t>Montáž privzdušňovacieho ventilu pre odpadové potrubia DN 110</t>
  </si>
  <si>
    <t>1779391761</t>
  </si>
  <si>
    <t>129</t>
  </si>
  <si>
    <t>551610000100.S</t>
  </si>
  <si>
    <t>Privzdušňovacia hlavica DN 110, vnútorná kanalizácia, PP</t>
  </si>
  <si>
    <t>-1964764654</t>
  </si>
  <si>
    <t>130</t>
  </si>
  <si>
    <t>721290111.S</t>
  </si>
  <si>
    <t>Ostatné - skúška tesnosti kanalizácie v objektoch vodou do DN 125</t>
  </si>
  <si>
    <t>-1446862571</t>
  </si>
  <si>
    <t>131</t>
  </si>
  <si>
    <t>721300912.S</t>
  </si>
  <si>
    <t>Prečistenie zvislých odpadov v jednom podlaží do DN 200</t>
  </si>
  <si>
    <t>465629521</t>
  </si>
  <si>
    <t>132</t>
  </si>
  <si>
    <t>721300922.S</t>
  </si>
  <si>
    <t>Prečistenie ležatých zvodov do DN 300</t>
  </si>
  <si>
    <t>-488110329</t>
  </si>
  <si>
    <t>133</t>
  </si>
  <si>
    <t>721300932.S</t>
  </si>
  <si>
    <t>Prečistenie šikmého pripojovacieho potrubia do DN 100</t>
  </si>
  <si>
    <t>753867063</t>
  </si>
  <si>
    <t>134</t>
  </si>
  <si>
    <t>998721202.S</t>
  </si>
  <si>
    <t>Presun hmôt pre vnútornú kanalizáciu v objektoch výšky nad 6 do 12 m</t>
  </si>
  <si>
    <t>-203283502</t>
  </si>
  <si>
    <t>135</t>
  </si>
  <si>
    <t>inf. cena2</t>
  </si>
  <si>
    <t>Montáž dvierok 200x300</t>
  </si>
  <si>
    <t>1592616636</t>
  </si>
  <si>
    <t>136</t>
  </si>
  <si>
    <t>inf. cena</t>
  </si>
  <si>
    <t>Dvierka nerez 200x300</t>
  </si>
  <si>
    <t>-1987539471</t>
  </si>
  <si>
    <t>722</t>
  </si>
  <si>
    <t>Zdravotechnika - vnútorný vodovod</t>
  </si>
  <si>
    <t>137</t>
  </si>
  <si>
    <t>722130801.S</t>
  </si>
  <si>
    <t>Demontáž potrubia z oceľových rúrok závitových do DN 25,  -0,00213t</t>
  </si>
  <si>
    <t>-246297163</t>
  </si>
  <si>
    <t>138</t>
  </si>
  <si>
    <t>722130802.S</t>
  </si>
  <si>
    <t>Demontáž potrubia z oceľových rúrok závitových nad DN 25 do DN 40,  -0,00497t</t>
  </si>
  <si>
    <t>1332729506</t>
  </si>
  <si>
    <t>139</t>
  </si>
  <si>
    <t>722130803.S</t>
  </si>
  <si>
    <t>Demontáž potrubia z oceľových rúrok závitových nad DN 40 do DN 50,  -0,00670t</t>
  </si>
  <si>
    <t>-2099752604</t>
  </si>
  <si>
    <t>140</t>
  </si>
  <si>
    <t>722130805.S</t>
  </si>
  <si>
    <t>Demontáž potrubia z oceľových rúrok závitových DN 80,  -0,01102t</t>
  </si>
  <si>
    <t>1294938190</t>
  </si>
  <si>
    <t>141</t>
  </si>
  <si>
    <t>722130913.S</t>
  </si>
  <si>
    <t>Oprava vodovodného potrubia závitového prerezanie oceľovej rúrky do DN 25</t>
  </si>
  <si>
    <t>381193790</t>
  </si>
  <si>
    <t>142</t>
  </si>
  <si>
    <t>722130916.S</t>
  </si>
  <si>
    <t>Oprava vodovodného potrubia závitového prerezanie oceľovej rúrky nad DN 25 do DN 50</t>
  </si>
  <si>
    <t>-487651849</t>
  </si>
  <si>
    <t>143</t>
  </si>
  <si>
    <t>722130919.S</t>
  </si>
  <si>
    <t>Oprava vodovodného potrubia závitového prerezanie oceľovej rúrky nad DN 50 do DN 100</t>
  </si>
  <si>
    <t>-1996943403</t>
  </si>
  <si>
    <t>144</t>
  </si>
  <si>
    <t>722131112</t>
  </si>
  <si>
    <t>Potrubie z ušlachtilej ocele napr. Geberit Mapress 1.4401, rúry lisovacie dxt 18x1,0 mm</t>
  </si>
  <si>
    <t>787631700</t>
  </si>
  <si>
    <t>145</t>
  </si>
  <si>
    <t>722131113</t>
  </si>
  <si>
    <t>Potrubie z ušlachtilej ocele napr. Geberit Mapress 1.4401, rúry lisovacie dxt 22x1,2 mm</t>
  </si>
  <si>
    <t>393331704</t>
  </si>
  <si>
    <t>146</t>
  </si>
  <si>
    <t>722131114</t>
  </si>
  <si>
    <t>Potrubie z ušlachtilej ocele napr. Geberit Mapress 1.4401, rúry lisovacie dxt 28x1,2 mm</t>
  </si>
  <si>
    <t>-1230132684</t>
  </si>
  <si>
    <t>147</t>
  </si>
  <si>
    <t>722131115</t>
  </si>
  <si>
    <t>Potrubie z ušlachtilej ocele napr. Geberit Mapress 1.4401, rúry lisovacie dxt 35x1,5 mm</t>
  </si>
  <si>
    <t>-1853121434</t>
  </si>
  <si>
    <t>148</t>
  </si>
  <si>
    <t>722131116</t>
  </si>
  <si>
    <t>Potrubie z ušlachtilej ocele napr. Geberit Mapress 1.4401, rúry lisovacie dxt 42x1,5 mm</t>
  </si>
  <si>
    <t>-539358551</t>
  </si>
  <si>
    <t>149</t>
  </si>
  <si>
    <t>722131117</t>
  </si>
  <si>
    <t>Potrubie z ušlachtilej ocele napr. Geberit Mapress 1.4401, rúry lisovacie dxt 54x1,5 mm</t>
  </si>
  <si>
    <t>-624924666</t>
  </si>
  <si>
    <t>150</t>
  </si>
  <si>
    <t>722131119</t>
  </si>
  <si>
    <t>Potrubie z ušlachtilej ocele napr. Geberit Mapress 1.4401, rúry lisovacie dxt 88,9x2.0 mm</t>
  </si>
  <si>
    <t>-1974651211</t>
  </si>
  <si>
    <t>151</t>
  </si>
  <si>
    <t>722131931.S</t>
  </si>
  <si>
    <t>Oprava vodovodného potrubia závitového prepojenie doterajšieho potrubia DN 15</t>
  </si>
  <si>
    <t>669347332</t>
  </si>
  <si>
    <t>152</t>
  </si>
  <si>
    <t>722131932.S</t>
  </si>
  <si>
    <t>Oprava vodovodného potrubia závitového prepojenie doterajšieho potrubia DN 20</t>
  </si>
  <si>
    <t>1441155263</t>
  </si>
  <si>
    <t>153</t>
  </si>
  <si>
    <t>722131933.S</t>
  </si>
  <si>
    <t>Oprava vodovodného potrubia závitového prepojenie doterajšieho potrubia DN 25</t>
  </si>
  <si>
    <t>1897260408</t>
  </si>
  <si>
    <t>154</t>
  </si>
  <si>
    <t>722131936.S</t>
  </si>
  <si>
    <t>Oprava vodovodného potrubia závitového prepojenie doterajšieho potrubia DN 50</t>
  </si>
  <si>
    <t>431496643</t>
  </si>
  <si>
    <t>155</t>
  </si>
  <si>
    <t>722131938.S</t>
  </si>
  <si>
    <t>Oprava vodovodného potrubia závitového prepojenie doterajšieho potrubia DN 80</t>
  </si>
  <si>
    <t>35886946</t>
  </si>
  <si>
    <t>156</t>
  </si>
  <si>
    <t>722181812.S</t>
  </si>
  <si>
    <t>Demontáž plstených pásov z rúr do D 50 mm,  -0,00023t</t>
  </si>
  <si>
    <t>503886914</t>
  </si>
  <si>
    <t>157</t>
  </si>
  <si>
    <t>722181817.S</t>
  </si>
  <si>
    <t>Demontáž plstených pásov z rúr D 50 mm - D 150 mm,  -0,00060t</t>
  </si>
  <si>
    <t>-592288969</t>
  </si>
  <si>
    <t>158</t>
  </si>
  <si>
    <t>722190901.S</t>
  </si>
  <si>
    <t>Uzatvorenie alebo otvorenie vodovodného potrubia</t>
  </si>
  <si>
    <t>-755168446</t>
  </si>
  <si>
    <t>159</t>
  </si>
  <si>
    <t>722212440.S</t>
  </si>
  <si>
    <t>Orientačný štítok na stenu ON 73 6621</t>
  </si>
  <si>
    <t>-906224688</t>
  </si>
  <si>
    <t>160</t>
  </si>
  <si>
    <t>722220111.S</t>
  </si>
  <si>
    <t>Montáž armatúry závitovej s jedným závitom, nástenka pre výtokový ventil G 1/2</t>
  </si>
  <si>
    <t>645019354</t>
  </si>
  <si>
    <t>161</t>
  </si>
  <si>
    <t>pc1</t>
  </si>
  <si>
    <t>Nástenka DN15</t>
  </si>
  <si>
    <t>-1475020159</t>
  </si>
  <si>
    <t>162</t>
  </si>
  <si>
    <t>722220121.S</t>
  </si>
  <si>
    <t>Montáž armatúry závitovej s jedným závitom, nástenka pre batériu G 1/2</t>
  </si>
  <si>
    <t>pár</t>
  </si>
  <si>
    <t>1484278091</t>
  </si>
  <si>
    <t>163</t>
  </si>
  <si>
    <t>pc3</t>
  </si>
  <si>
    <t>Nástenka pre batériu DN15</t>
  </si>
  <si>
    <t>320502833</t>
  </si>
  <si>
    <t>164</t>
  </si>
  <si>
    <t>722221015.S</t>
  </si>
  <si>
    <t>Montáž guľového kohúta závitového priameho pre vodu G 3/4</t>
  </si>
  <si>
    <t>2063604671</t>
  </si>
  <si>
    <t>165</t>
  </si>
  <si>
    <t>551110005000.S</t>
  </si>
  <si>
    <t>Guľový uzáver pre vodu 3/4", niklovaná mosadz</t>
  </si>
  <si>
    <t>-1366868069</t>
  </si>
  <si>
    <t>166</t>
  </si>
  <si>
    <t>722221030.S</t>
  </si>
  <si>
    <t>Montáž guľového kohúta závitového priameho pre vodu G 6/4</t>
  </si>
  <si>
    <t>1474561497</t>
  </si>
  <si>
    <t>167</t>
  </si>
  <si>
    <t>551110005900.S</t>
  </si>
  <si>
    <t>Guľový uzáver pre vodu 6/4", niklovaná mosadz</t>
  </si>
  <si>
    <t>67601582</t>
  </si>
  <si>
    <t>168</t>
  </si>
  <si>
    <t>722221082.S</t>
  </si>
  <si>
    <t>Montáž guľového kohúta vypúšťacieho závitového G 1/2</t>
  </si>
  <si>
    <t>944388812</t>
  </si>
  <si>
    <t>169</t>
  </si>
  <si>
    <t>551110011200.S</t>
  </si>
  <si>
    <t>Guľový uzáver vypúšťací s páčkou, 1/2" M, mosadz</t>
  </si>
  <si>
    <t>2077372276</t>
  </si>
  <si>
    <t>170</t>
  </si>
  <si>
    <t>722250010.S</t>
  </si>
  <si>
    <t>Montáž hydrantového systému s tvarovo stálou hadicou D 33</t>
  </si>
  <si>
    <t>súb.</t>
  </si>
  <si>
    <t>1760357319</t>
  </si>
  <si>
    <t>171</t>
  </si>
  <si>
    <t>449150004500</t>
  </si>
  <si>
    <t>Hydrantový systém s tvarovo stálou hadicou D 33, hadica 30 m, skriňa 800x800x340 mm, plné dvierka, prúdnica napr. TAJFUN TURBO ekv.13</t>
  </si>
  <si>
    <t>276212684</t>
  </si>
  <si>
    <t>172</t>
  </si>
  <si>
    <t>722290226.S</t>
  </si>
  <si>
    <t>Tlaková skúška vodovodného potrubia závitového do DN 50</t>
  </si>
  <si>
    <t>30182292</t>
  </si>
  <si>
    <t>173</t>
  </si>
  <si>
    <t>722290229.S</t>
  </si>
  <si>
    <t>Tlaková skúška vodovodného potrubia závitového nad DN 50 do DN 100</t>
  </si>
  <si>
    <t>-991966175</t>
  </si>
  <si>
    <t>174</t>
  </si>
  <si>
    <t>998722202.S</t>
  </si>
  <si>
    <t>Presun hmôt pre vnútorný vodovod v objektoch výšky nad 6 do 12 m</t>
  </si>
  <si>
    <t>1023914598</t>
  </si>
  <si>
    <t>175</t>
  </si>
  <si>
    <t>inf. cena16</t>
  </si>
  <si>
    <t>Potrubie z rúr PE-HD Dxt 63x3 mm chránička vodovodu v podlahe</t>
  </si>
  <si>
    <t>297055452</t>
  </si>
  <si>
    <t>176</t>
  </si>
  <si>
    <t>inf. cena17</t>
  </si>
  <si>
    <t>Montáž potrubia z PE D63</t>
  </si>
  <si>
    <t>-76591001</t>
  </si>
  <si>
    <t>723</t>
  </si>
  <si>
    <t>Zdravotechnika - mediciálne plyny kyslík</t>
  </si>
  <si>
    <t>177</t>
  </si>
  <si>
    <t>723Ponuk.cenaMED01</t>
  </si>
  <si>
    <t>Medená trubka   8x1</t>
  </si>
  <si>
    <t>1168783183</t>
  </si>
  <si>
    <t>178</t>
  </si>
  <si>
    <t>723Ponuk.cenaMED02</t>
  </si>
  <si>
    <t>Medená trubka 12x1</t>
  </si>
  <si>
    <t>-1099815850</t>
  </si>
  <si>
    <t>179</t>
  </si>
  <si>
    <t>723Ponuk.cenaMED03</t>
  </si>
  <si>
    <t>Medená trubka 18x1</t>
  </si>
  <si>
    <t>1355330829</t>
  </si>
  <si>
    <t>180</t>
  </si>
  <si>
    <t>723Ponuk.cenaMED04</t>
  </si>
  <si>
    <t>Tvarovky Cu - redukcie, ohyby, T-kusy</t>
  </si>
  <si>
    <t>1668134053</t>
  </si>
  <si>
    <t>181</t>
  </si>
  <si>
    <t>723Ponuk.cenaMED05</t>
  </si>
  <si>
    <t>Ag spájka 45 + pasta</t>
  </si>
  <si>
    <t>g</t>
  </si>
  <si>
    <t>-2110829007</t>
  </si>
  <si>
    <t>182</t>
  </si>
  <si>
    <t>723Ponuk.cenaMED06</t>
  </si>
  <si>
    <t>Chránička potrubia,  oceľová trubka 26,9x2,6/0,5m</t>
  </si>
  <si>
    <t>-840949354</t>
  </si>
  <si>
    <t>183</t>
  </si>
  <si>
    <t>723Ponuk.cenaMED07</t>
  </si>
  <si>
    <t>Chránička potrubia,  oceľová trubka 31,8x2,6/0,5m</t>
  </si>
  <si>
    <t>58735761</t>
  </si>
  <si>
    <t>184</t>
  </si>
  <si>
    <t>723Ponuk.cenaMED08</t>
  </si>
  <si>
    <t>Napojenie na existujúci rozvod</t>
  </si>
  <si>
    <t>-503735049</t>
  </si>
  <si>
    <t>185</t>
  </si>
  <si>
    <t>723Ponuk.cenaMED09</t>
  </si>
  <si>
    <t xml:space="preserve">Zaslepenie potrubia Cu do DN25                                  </t>
  </si>
  <si>
    <t>674065000</t>
  </si>
  <si>
    <t>186</t>
  </si>
  <si>
    <t>723Ponuk.cenaMED10</t>
  </si>
  <si>
    <t xml:space="preserve">Lekársky panel pod omietku                          </t>
  </si>
  <si>
    <t>463918341</t>
  </si>
  <si>
    <t>187</t>
  </si>
  <si>
    <t>723Ponuk.cenaMED11</t>
  </si>
  <si>
    <t xml:space="preserve">Ochranný plyn pre spájkovanie Cu trubiek EN7396                                    </t>
  </si>
  <si>
    <t>m tr.</t>
  </si>
  <si>
    <t>-866838977</t>
  </si>
  <si>
    <t>188</t>
  </si>
  <si>
    <t>723Ponuk.cenaMED12</t>
  </si>
  <si>
    <t xml:space="preserve">Náter /značenie/ potrubia podľa technologického postupu dodávateľa                               </t>
  </si>
  <si>
    <t>738690881</t>
  </si>
  <si>
    <t>189</t>
  </si>
  <si>
    <t>723Ponuk.cenaMED13</t>
  </si>
  <si>
    <t xml:space="preserve">Prepláchnutie rozvodu dusíkom do DN25                               </t>
  </si>
  <si>
    <t>198203349</t>
  </si>
  <si>
    <t>190</t>
  </si>
  <si>
    <t>723Ponuk.cenaMED14</t>
  </si>
  <si>
    <t xml:space="preserve">Úseková tlaková skúška                                                                 </t>
  </si>
  <si>
    <t xml:space="preserve">ks </t>
  </si>
  <si>
    <t>-2052826776</t>
  </si>
  <si>
    <t>191</t>
  </si>
  <si>
    <t>723Ponuk.cenaMED15</t>
  </si>
  <si>
    <t xml:space="preserve">Záverečná tlaková skúška                                                                                                    </t>
  </si>
  <si>
    <t>-1326693642</t>
  </si>
  <si>
    <t>192</t>
  </si>
  <si>
    <t>998723202.S</t>
  </si>
  <si>
    <t>Presun hmôt pre vnútorný plynovod v objektoch výšky nad 6 do 12 m</t>
  </si>
  <si>
    <t>-1896026855</t>
  </si>
  <si>
    <t>7231</t>
  </si>
  <si>
    <t>Zdravotechnika - mediciálne plyny stlačený vzduch pre dýchanie</t>
  </si>
  <si>
    <t>193</t>
  </si>
  <si>
    <t>7231Ponuk.cenaMED01</t>
  </si>
  <si>
    <t>-627443636</t>
  </si>
  <si>
    <t>194</t>
  </si>
  <si>
    <t>7231Ponuk.cenaMED02</t>
  </si>
  <si>
    <t>-217513571</t>
  </si>
  <si>
    <t>195</t>
  </si>
  <si>
    <t>7231Ponuk.cenaMED03</t>
  </si>
  <si>
    <t>-1219102158</t>
  </si>
  <si>
    <t>196</t>
  </si>
  <si>
    <t>7231Ponuk.cenaMED04</t>
  </si>
  <si>
    <t>-443932723</t>
  </si>
  <si>
    <t>197</t>
  </si>
  <si>
    <t>7231Ponuk.cenaMED05</t>
  </si>
  <si>
    <t>45038380</t>
  </si>
  <si>
    <t>198</t>
  </si>
  <si>
    <t>7231Ponuk.cenaMED06</t>
  </si>
  <si>
    <t>1605392947</t>
  </si>
  <si>
    <t>199</t>
  </si>
  <si>
    <t>7231Ponuk.cenaMED07</t>
  </si>
  <si>
    <t>1965624486</t>
  </si>
  <si>
    <t>7232</t>
  </si>
  <si>
    <t>Zdravotechnika - mediciálne plyny</t>
  </si>
  <si>
    <t>200</t>
  </si>
  <si>
    <t>7232Ponuk.cenaMED01</t>
  </si>
  <si>
    <t>1951634002</t>
  </si>
  <si>
    <t>201</t>
  </si>
  <si>
    <t>7232Ponuk.cenaMED02</t>
  </si>
  <si>
    <t>515586830</t>
  </si>
  <si>
    <t>202</t>
  </si>
  <si>
    <t>7232Ponuk.cenaMED03</t>
  </si>
  <si>
    <t xml:space="preserve">Lekársky panel pod omietku                            </t>
  </si>
  <si>
    <t>1325129165</t>
  </si>
  <si>
    <t>203</t>
  </si>
  <si>
    <t>7232Ponuk.cenaMED04</t>
  </si>
  <si>
    <t xml:space="preserve">Ochranný plyn pre spájkovanie Cu trubiek EN7396                                   </t>
  </si>
  <si>
    <t>-1012874267</t>
  </si>
  <si>
    <t>204</t>
  </si>
  <si>
    <t>7232Ponuk.cenaMED05</t>
  </si>
  <si>
    <t xml:space="preserve">Náter /značenie/ potrubia podľa technologického postupu dodávateľa                                  </t>
  </si>
  <si>
    <t>1458432638</t>
  </si>
  <si>
    <t>205</t>
  </si>
  <si>
    <t>7232Ponuk.cenaMED06</t>
  </si>
  <si>
    <t xml:space="preserve">Prepláchnutie rozvodu dusíkom do DN25                              </t>
  </si>
  <si>
    <t>-1089110005</t>
  </si>
  <si>
    <t>206</t>
  </si>
  <si>
    <t>7232Ponuk.cenaMED07</t>
  </si>
  <si>
    <t xml:space="preserve">Úseková tlaková skúška                                                                     </t>
  </si>
  <si>
    <t>2119786791</t>
  </si>
  <si>
    <t>207</t>
  </si>
  <si>
    <t>7232Ponuk.cenaMED08</t>
  </si>
  <si>
    <t xml:space="preserve">Záverečná tlaková skúška                                                                                                          </t>
  </si>
  <si>
    <t>2061430689</t>
  </si>
  <si>
    <t>208</t>
  </si>
  <si>
    <t>7232Ponuk.cenaMED09</t>
  </si>
  <si>
    <t xml:space="preserve">Vent. krabica pod omietku - O,T G3/4"2x (pripoj. 18x1), vstupné miesto NIST-2x kontrolný manometer-2x, čidlo klinického alarmu-2x                                                                                                      </t>
  </si>
  <si>
    <t>1810376763</t>
  </si>
  <si>
    <t>209</t>
  </si>
  <si>
    <t>7232Ponuk.cenaMED10</t>
  </si>
  <si>
    <t>Signalizačný hlásič klinického alarmu - 2 miesta vrátane zdroja</t>
  </si>
  <si>
    <t>-150629214</t>
  </si>
  <si>
    <t>210</t>
  </si>
  <si>
    <t>7232Ponuk.cenaMED11</t>
  </si>
  <si>
    <t>Dodanie a zhotovenie konzol pre Cu potrubie vrátane pomocného uchytného materiálu</t>
  </si>
  <si>
    <t>1334962270</t>
  </si>
  <si>
    <t>211</t>
  </si>
  <si>
    <t>7232Ponuk.cenaMED12</t>
  </si>
  <si>
    <t>Požiarna upchávka</t>
  </si>
  <si>
    <t>-1035770957</t>
  </si>
  <si>
    <t>212</t>
  </si>
  <si>
    <t>7232Ponuk.cenaMED13</t>
  </si>
  <si>
    <t>Skúšky a revízie EN7396</t>
  </si>
  <si>
    <t>HZS</t>
  </si>
  <si>
    <t>-1386016401</t>
  </si>
  <si>
    <t>725</t>
  </si>
  <si>
    <t>Zdravotechnika - zariaďovacie predmety</t>
  </si>
  <si>
    <t>213</t>
  </si>
  <si>
    <t>725110811.S</t>
  </si>
  <si>
    <t>Demontáž záchoda splachovacieho s nádržou alebo s tlakovým splachovačom,  -0,01933t</t>
  </si>
  <si>
    <t>791064234</t>
  </si>
  <si>
    <t>214</t>
  </si>
  <si>
    <t>725119105.S</t>
  </si>
  <si>
    <t>Montáž splachovacej nádržky plastovej s rohovým ventilom vysokopoložených</t>
  </si>
  <si>
    <t>-1336175293</t>
  </si>
  <si>
    <t>215</t>
  </si>
  <si>
    <t>554320000200</t>
  </si>
  <si>
    <t>Splachovacia nádržka napr. AP123 vysokopoložená s retiazkou, pre montáž na omietku, 6/9 l, plast, alpská biela, napr. GEBERIT</t>
  </si>
  <si>
    <t>-552168426</t>
  </si>
  <si>
    <t>216</t>
  </si>
  <si>
    <t>725149715.S</t>
  </si>
  <si>
    <t>Montáž predstenového systému záchodov do ľahkých stien s kovovou konštrukciou</t>
  </si>
  <si>
    <t>1566098538</t>
  </si>
  <si>
    <t>217</t>
  </si>
  <si>
    <t>552370000100.S</t>
  </si>
  <si>
    <t>Predstenový systém pre závesné WC so splachovacou podomietkovou nádržou do ľahkých montovaných konštrukcií</t>
  </si>
  <si>
    <t>1709703454</t>
  </si>
  <si>
    <t>218</t>
  </si>
  <si>
    <t>725149720.S</t>
  </si>
  <si>
    <t>Montáž záchodu do predstenového systému</t>
  </si>
  <si>
    <t>1360972276</t>
  </si>
  <si>
    <t>219</t>
  </si>
  <si>
    <t>642360000400</t>
  </si>
  <si>
    <t>Misa záchodová keramická závesná napr. DEEP by JIKA, rozmer 365x360x700 mm, hlboké splachovanie, JIKA</t>
  </si>
  <si>
    <t>-759218934</t>
  </si>
  <si>
    <t>220</t>
  </si>
  <si>
    <t>725210822.S</t>
  </si>
  <si>
    <t>Demontáž umývadiel alebo umývadielok bez výtokovej armatúry, na ďalšie použitie</t>
  </si>
  <si>
    <t>-703402312</t>
  </si>
  <si>
    <t>221</t>
  </si>
  <si>
    <t>725219201.S</t>
  </si>
  <si>
    <t>Montáž umývadla keramického na konzoly, bez výtokovej armatúry</t>
  </si>
  <si>
    <t>-1972509210</t>
  </si>
  <si>
    <t>222</t>
  </si>
  <si>
    <t>642110004300.S</t>
  </si>
  <si>
    <t>Umývadlo keramické bežný typ š. 600 mm</t>
  </si>
  <si>
    <t>478442529</t>
  </si>
  <si>
    <t>223</t>
  </si>
  <si>
    <t>6421100043020.S</t>
  </si>
  <si>
    <t>Umývadlo nerezové kruhové š. 600 mm</t>
  </si>
  <si>
    <t>-1302650103</t>
  </si>
  <si>
    <t>224</t>
  </si>
  <si>
    <t>642110004300.S.1</t>
  </si>
  <si>
    <t>Umývadlo keramické bežný typ š. 550 mm</t>
  </si>
  <si>
    <t>949407459</t>
  </si>
  <si>
    <t>225</t>
  </si>
  <si>
    <t>725219601.S</t>
  </si>
  <si>
    <t>Montáž stĺpa umývadla</t>
  </si>
  <si>
    <t>-832223682</t>
  </si>
  <si>
    <t>226</t>
  </si>
  <si>
    <t>642910000700</t>
  </si>
  <si>
    <t>Polostĺp lxšxv 370x215x310 mm pre umývadlo napr. Kind, biely, GEBERIT KOLO</t>
  </si>
  <si>
    <t>591024324</t>
  </si>
  <si>
    <t>227</t>
  </si>
  <si>
    <t>725241513.S</t>
  </si>
  <si>
    <t>Montáž sprchovej vaničky keramickej štvorcovej 900x900 mm</t>
  </si>
  <si>
    <t>1088719870</t>
  </si>
  <si>
    <t>228</t>
  </si>
  <si>
    <t>inf. cena11</t>
  </si>
  <si>
    <t>Sprchovacia vanička z antikorovej oceľe rozmer 1200x900 mm s protišmykovým povrchom pre telesne postihnutých</t>
  </si>
  <si>
    <t>-16541981</t>
  </si>
  <si>
    <t>229</t>
  </si>
  <si>
    <t>725245151.S</t>
  </si>
  <si>
    <t>Montáž sprchovej zásteny zásuvnej dvojdielnej s jedným posuvným dielom do výšky 2000 mm a šírky 1200 mm</t>
  </si>
  <si>
    <t>-1558779278</t>
  </si>
  <si>
    <t>230</t>
  </si>
  <si>
    <t>552260001200</t>
  </si>
  <si>
    <t>Sprchové dvere posúvne dvojdielne CUBITO PURE, rozmer 1200x1950 mm, 6 mm bezpečnostné sklo, JIKA</t>
  </si>
  <si>
    <t>-978599019</t>
  </si>
  <si>
    <t>231</t>
  </si>
  <si>
    <t>725291112.S</t>
  </si>
  <si>
    <t>Montáž záchodového sedadla s poklopom</t>
  </si>
  <si>
    <t>228732065</t>
  </si>
  <si>
    <t>232</t>
  </si>
  <si>
    <t>554330000300.S</t>
  </si>
  <si>
    <t>Záchodové sedadlo plastové s poklopom</t>
  </si>
  <si>
    <t>335948951</t>
  </si>
  <si>
    <t>233</t>
  </si>
  <si>
    <t>725291113.S</t>
  </si>
  <si>
    <t>Montaž doplnkov zariadení kúpeľní a záchodov, drobné predmety (držiak na uterák, mydelnička)</t>
  </si>
  <si>
    <t>785599099</t>
  </si>
  <si>
    <t>234</t>
  </si>
  <si>
    <t>552280010500.S</t>
  </si>
  <si>
    <t>Držiak na uterák</t>
  </si>
  <si>
    <t>1413066857</t>
  </si>
  <si>
    <t>235</t>
  </si>
  <si>
    <t>inf. cena9</t>
  </si>
  <si>
    <t>Mydelnička</t>
  </si>
  <si>
    <t>-1946366843</t>
  </si>
  <si>
    <t>236</t>
  </si>
  <si>
    <t>725319104.S</t>
  </si>
  <si>
    <t>Montáž kuchynských drezov jednoduchých, okrúhlych s priemerom do 510 mm, bez výtokových armatúr</t>
  </si>
  <si>
    <t>-1573397104</t>
  </si>
  <si>
    <t>237</t>
  </si>
  <si>
    <t>552310000700.S</t>
  </si>
  <si>
    <t>Kuchynský drez nerezový kruhový na zapustenie do dosky, priemer 510 mm</t>
  </si>
  <si>
    <t>-1897007345</t>
  </si>
  <si>
    <t>238</t>
  </si>
  <si>
    <t>725319113.S</t>
  </si>
  <si>
    <t>Montáž kuchynských drezov jednoduchých, hranatých s rozmerom do 800x600 mm, bez výtokových armatúr</t>
  </si>
  <si>
    <t>246622467</t>
  </si>
  <si>
    <t>239</t>
  </si>
  <si>
    <t>552310001200.S</t>
  </si>
  <si>
    <t>Kuchynský drez nerezový 840x460 mm na zapustenie do dosky</t>
  </si>
  <si>
    <t>1893151794</t>
  </si>
  <si>
    <t>240</t>
  </si>
  <si>
    <t>552319113.S</t>
  </si>
  <si>
    <t xml:space="preserve">Montáž kuchynských drezov jednoduchých, hranatých s rozmerom do 800x600 mm, bez výtokových armatúr   </t>
  </si>
  <si>
    <t>1063016979</t>
  </si>
  <si>
    <t>241</t>
  </si>
  <si>
    <t>725330820.S</t>
  </si>
  <si>
    <t>Demontáž výlevky bez výtokovej armatúry, bez nádrže a splachovacieho potrubia, diturvitovej,  -0,03470t</t>
  </si>
  <si>
    <t>1929427287</t>
  </si>
  <si>
    <t>242</t>
  </si>
  <si>
    <t>725333360.S</t>
  </si>
  <si>
    <t>Montáž výlevky keramickej voľne stojacej bez výtokovej armatúry</t>
  </si>
  <si>
    <t>20707246</t>
  </si>
  <si>
    <t>243</t>
  </si>
  <si>
    <t>642710000100.S</t>
  </si>
  <si>
    <t>Výlevka stojatá keramická s plastovou mrežou</t>
  </si>
  <si>
    <t>-2108059603</t>
  </si>
  <si>
    <t>244</t>
  </si>
  <si>
    <t>725810811.S</t>
  </si>
  <si>
    <t>Demontáž výtokového ventilu nástenných,  -0,00049t</t>
  </si>
  <si>
    <t>653372540</t>
  </si>
  <si>
    <t>245</t>
  </si>
  <si>
    <t>725819401.S</t>
  </si>
  <si>
    <t>Montáž ventilu rohového s pripojovacou rúrkou G 1/2</t>
  </si>
  <si>
    <t>630636800</t>
  </si>
  <si>
    <t>246</t>
  </si>
  <si>
    <t>inf. cena1</t>
  </si>
  <si>
    <t>Ventil rohový DN15</t>
  </si>
  <si>
    <t>-796214696</t>
  </si>
  <si>
    <t>247</t>
  </si>
  <si>
    <t>725820810.S</t>
  </si>
  <si>
    <t>Demontáž batérie drezovej, umývadlovej nástennej,  -0,0026t</t>
  </si>
  <si>
    <t>1339301937</t>
  </si>
  <si>
    <t>248</t>
  </si>
  <si>
    <t>725829201.S</t>
  </si>
  <si>
    <t>Montáž batérie umývadlovej a drezovej nástennej pákovej alebo klasickej s mechanickým ovládaním</t>
  </si>
  <si>
    <t>-188902805</t>
  </si>
  <si>
    <t>249</t>
  </si>
  <si>
    <t>551450000200.S</t>
  </si>
  <si>
    <t>Batéria drezová nástenná jednopáková, chróm</t>
  </si>
  <si>
    <t>322058342</t>
  </si>
  <si>
    <t>250</t>
  </si>
  <si>
    <t>725829601.S</t>
  </si>
  <si>
    <t>Montáž batérie umývadlovej a drezovej stojankovej, pákovej alebo klasickej s mechanickým ovládaním</t>
  </si>
  <si>
    <t>-1546782161</t>
  </si>
  <si>
    <t>251</t>
  </si>
  <si>
    <t>551450003600</t>
  </si>
  <si>
    <t>Batéria umývadlová stojanková páková napr. Cubito, rozmer 166x116 mm, s click-clack odpadom, chróm, JIKA</t>
  </si>
  <si>
    <t>-1100278595</t>
  </si>
  <si>
    <t>252</t>
  </si>
  <si>
    <t>725829801.S</t>
  </si>
  <si>
    <t>Montáž batérie výlevkovej nástennej pákovej alebo klasickej s mechanickým ovládaním</t>
  </si>
  <si>
    <t>20243843</t>
  </si>
  <si>
    <t>253</t>
  </si>
  <si>
    <t>551450000200.S.1</t>
  </si>
  <si>
    <t>-1809353235</t>
  </si>
  <si>
    <t>254</t>
  </si>
  <si>
    <t>725840870.S</t>
  </si>
  <si>
    <t>Demontáž batérie vaňovej, sprchovej nástennej,  -0,00225t</t>
  </si>
  <si>
    <t>955148915</t>
  </si>
  <si>
    <t>255</t>
  </si>
  <si>
    <t>725849201.S</t>
  </si>
  <si>
    <t>Montáž batérie sprchovej nástennej pákovej, klasickej</t>
  </si>
  <si>
    <t>1242042701</t>
  </si>
  <si>
    <t>256</t>
  </si>
  <si>
    <t>Batéria sprchová páková nástenná so sprchou a hadicou</t>
  </si>
  <si>
    <t>506865500</t>
  </si>
  <si>
    <t>257</t>
  </si>
  <si>
    <t>725869300.S</t>
  </si>
  <si>
    <t>Montáž zápachovej uzávierky pre zariaďovacie predmety, umývadlovej do D 32 mm</t>
  </si>
  <si>
    <t>-1266097231</t>
  </si>
  <si>
    <t>258</t>
  </si>
  <si>
    <t>551620005300.S</t>
  </si>
  <si>
    <t>Zápachová uzávierka - sifón umývadlový a bidetový DN 32</t>
  </si>
  <si>
    <t>-1040477489</t>
  </si>
  <si>
    <t>259</t>
  </si>
  <si>
    <t>725869310.S</t>
  </si>
  <si>
    <t>Montáž zápachovej uzávierky pre zariaďovacie predmety, drezovej do D 40 mm (pre jeden drez)</t>
  </si>
  <si>
    <t>-878346471</t>
  </si>
  <si>
    <t>260</t>
  </si>
  <si>
    <t>551620006800.S</t>
  </si>
  <si>
    <t>Zápachová uzávierka- sifón pre jednodielne drezy DN 40</t>
  </si>
  <si>
    <t>-696255034</t>
  </si>
  <si>
    <t>261</t>
  </si>
  <si>
    <t>725869340.S</t>
  </si>
  <si>
    <t>Montáž zápachovej uzávierky pre zariaďovacie predmety, sprchovej do D 50 mm</t>
  </si>
  <si>
    <t>1157578648</t>
  </si>
  <si>
    <t>262</t>
  </si>
  <si>
    <t>551620003400.S</t>
  </si>
  <si>
    <t>Zápachová uzávierka sprchových vaničiek DN 40/50</t>
  </si>
  <si>
    <t>1924012982</t>
  </si>
  <si>
    <t>263</t>
  </si>
  <si>
    <t>998725202.S</t>
  </si>
  <si>
    <t>Presun hmôt pre zariaďovacie predmety v objektoch výšky nad 6 do 12 m</t>
  </si>
  <si>
    <t>848371963</t>
  </si>
  <si>
    <t>264</t>
  </si>
  <si>
    <t>inf. cena19</t>
  </si>
  <si>
    <t>Montáž kefa WC</t>
  </si>
  <si>
    <t>33955408</t>
  </si>
  <si>
    <t>265</t>
  </si>
  <si>
    <t>inf. cena18</t>
  </si>
  <si>
    <t>Kefa WC</t>
  </si>
  <si>
    <t>-139854172</t>
  </si>
  <si>
    <t>266</t>
  </si>
  <si>
    <t>inf. cena3</t>
  </si>
  <si>
    <t>Montáž tlačidla nádržky WC</t>
  </si>
  <si>
    <t>-265436924</t>
  </si>
  <si>
    <t>267</t>
  </si>
  <si>
    <t>inf. cena4</t>
  </si>
  <si>
    <t>Tlačidlo splachovacej nádržky WC</t>
  </si>
  <si>
    <t>643640943</t>
  </si>
  <si>
    <t>733</t>
  </si>
  <si>
    <t>Ústredné kúrenie</t>
  </si>
  <si>
    <t>268</t>
  </si>
  <si>
    <t>733Ponuk.cena UK01</t>
  </si>
  <si>
    <t>Stavebná PUR pena</t>
  </si>
  <si>
    <t>616123481</t>
  </si>
  <si>
    <t>269</t>
  </si>
  <si>
    <t>733Ponuk.cena UK02</t>
  </si>
  <si>
    <t>Vyspravenie priečky po prechode potrubia cez priečku v murive nadzákladovom s veľkosťou plochy o 0,09 m2 hrúbky do 300 mm s dodaním hmôt</t>
  </si>
  <si>
    <t>1706241098</t>
  </si>
  <si>
    <t>270</t>
  </si>
  <si>
    <t>733Ponuk.cena UK03</t>
  </si>
  <si>
    <t>Zamurovanie otvoru s veľkosťou plochy do 0,0225 m2 v klenbách tehlami pálenými hrúbky 450 mm s dodaním hmôt</t>
  </si>
  <si>
    <t>1131111268</t>
  </si>
  <si>
    <t>271</t>
  </si>
  <si>
    <t>733Ponuk.cena UK04</t>
  </si>
  <si>
    <t>Vybúranie otvoru v tehlovom murive s veľkosťou plochy do 0,09 m2 hrúbky do 150 mm pre vedenie nového potrubia</t>
  </si>
  <si>
    <t>163320714</t>
  </si>
  <si>
    <t>272</t>
  </si>
  <si>
    <t>733Ponuk.cena UK05</t>
  </si>
  <si>
    <t>Vybúranie otvoru v tehlovom murive s veľkosťou plochy do 0,09 m2 hrúbky do 150 mm pre demontáž exist. potrubia</t>
  </si>
  <si>
    <t>-148940480</t>
  </si>
  <si>
    <t>273</t>
  </si>
  <si>
    <t>733Ponuk.cena UK06</t>
  </si>
  <si>
    <t>Vybúranie otvoru v tehlovom murive s veľkosťou plochy do 0,09 m2 hrúbky do 300 mm</t>
  </si>
  <si>
    <t>329393547</t>
  </si>
  <si>
    <t>274</t>
  </si>
  <si>
    <t>733Ponuk.cena UK07</t>
  </si>
  <si>
    <t>Vybúranie otvoru v stropoch a klenbách železobetónových s veľkosťou plochy do 0,09 m2 hrúbky nad 120 mm</t>
  </si>
  <si>
    <t>-1566357606</t>
  </si>
  <si>
    <t>275</t>
  </si>
  <si>
    <t>733Ponuk.cena UK08</t>
  </si>
  <si>
    <t>Zvislá doprava sutiny a vybúraných hmôt za 1. podlažie nad alebo pod základným podlažím</t>
  </si>
  <si>
    <t>-573643860</t>
  </si>
  <si>
    <t>276</t>
  </si>
  <si>
    <t>733Ponuk.cena UK09</t>
  </si>
  <si>
    <t>1047595409</t>
  </si>
  <si>
    <t>277</t>
  </si>
  <si>
    <t>733Ponuk.cena UK10</t>
  </si>
  <si>
    <t>-205266366</t>
  </si>
  <si>
    <t>278</t>
  </si>
  <si>
    <t>733Ponuk.cena UK11</t>
  </si>
  <si>
    <t>-479465565</t>
  </si>
  <si>
    <t>279</t>
  </si>
  <si>
    <t>733Ponuk.cena UK12</t>
  </si>
  <si>
    <t>-2006078203</t>
  </si>
  <si>
    <t>280</t>
  </si>
  <si>
    <t>733Ponuk.cena UK13</t>
  </si>
  <si>
    <t>-754347163</t>
  </si>
  <si>
    <t>281</t>
  </si>
  <si>
    <t>733Ponuk.cena UK14</t>
  </si>
  <si>
    <t>Poplatok za skládku odpadov zo stavieb a demolácií - betón, tehly, obkladačky, dlaždice, keramika kategórie "O" - ostatné 17 01 ..</t>
  </si>
  <si>
    <t>-957297801</t>
  </si>
  <si>
    <t>282</t>
  </si>
  <si>
    <t>733Ponuk.cena UK15</t>
  </si>
  <si>
    <t xml:space="preserve">Montáž trubice z PE s hrúbkou steny do 20 mm, D vnútorné do 38 mm </t>
  </si>
  <si>
    <t>-120275245</t>
  </si>
  <si>
    <t>283</t>
  </si>
  <si>
    <t>733Ponuk.cena UK16</t>
  </si>
  <si>
    <t xml:space="preserve">Tepelná izolácia z minerálnej vlny hrúbka 20 mm,/priemer 18 mm s AL fóliou pre potrubie 16,2x2,6 mm vedené pod stropom </t>
  </si>
  <si>
    <t>-1661257946</t>
  </si>
  <si>
    <t>284</t>
  </si>
  <si>
    <t>733Ponuk.cena UK17</t>
  </si>
  <si>
    <t xml:space="preserve">Tepelná izolácia z minerálnej vlny hrúbka 20 mm,/priemer 22 mm s AL fóliou pre potrubie 20x2,9 mm vedené pod stropom </t>
  </si>
  <si>
    <t>1908651357</t>
  </si>
  <si>
    <t>285</t>
  </si>
  <si>
    <t>733Ponuk.cena UK18</t>
  </si>
  <si>
    <t xml:space="preserve">Tepelná izolácia z minerálnej vlny hrúbka 20 mm,/priemer 22 mm s AL fóliou pre potrubie 22x1,5 mm vedené pod stropom </t>
  </si>
  <si>
    <t>-1301600796</t>
  </si>
  <si>
    <t>286</t>
  </si>
  <si>
    <t>733Ponuk.cena UK19</t>
  </si>
  <si>
    <t xml:space="preserve">Tepelná izolácia z minerálnej vlny hrúbka 20 mm,/priemer 28 mm s AL fóliou pre potrubie 25x3,7  mm vedené pod stropom </t>
  </si>
  <si>
    <t>-1998828220</t>
  </si>
  <si>
    <t>287</t>
  </si>
  <si>
    <t>733Ponuk.cena UK20</t>
  </si>
  <si>
    <t>Tepelná izolácia z minerálnej vlny hrúbka 20 mm,/priemer 28 mm s AL fóliou pre potrubie 28x1,5  mm  vedené pod stropom</t>
  </si>
  <si>
    <t>1653576379</t>
  </si>
  <si>
    <t>288</t>
  </si>
  <si>
    <t>733Ponuk.cena UK21</t>
  </si>
  <si>
    <t>Tepelná izolácia z minerálnej vlny hrúbka 20 mm,/priemer 35 mm s AL fóliou pre potrubie 32x4,7 mm vedené pod stropom aj ako stúpačka</t>
  </si>
  <si>
    <t>-608248789</t>
  </si>
  <si>
    <t>289</t>
  </si>
  <si>
    <t>733Ponuk.cena UK22</t>
  </si>
  <si>
    <t xml:space="preserve">Tepelná izolácia z minerálnej vlny hrúbka 20 mm,/priemer 35 mm s AL fóliou pre potrubie 35x1,5 mm vedené pod stropom </t>
  </si>
  <si>
    <t>1738449561</t>
  </si>
  <si>
    <t>290</t>
  </si>
  <si>
    <t>733Ponuk.cena UK23</t>
  </si>
  <si>
    <t xml:space="preserve">Tepelná izolácia z minerálnej vlny hrúbka 20 mm,/priemer 35 mm s AL fóliou pre potrubie DN25 mm vedené pod stropom </t>
  </si>
  <si>
    <t>-234677860</t>
  </si>
  <si>
    <t>291</t>
  </si>
  <si>
    <t>733Ponuk.cena UK24</t>
  </si>
  <si>
    <t>Montáž trubice z EPDM s hrúbkou steny 38-50 mm, D vnútorné 42-73 mm</t>
  </si>
  <si>
    <t>-141363763</t>
  </si>
  <si>
    <t>292</t>
  </si>
  <si>
    <t>733Ponuk.cena UK25</t>
  </si>
  <si>
    <t xml:space="preserve">Tepelná izolácia z minerálnej vlny hrúbka 30 mm,/priemer 42 mm s AL fóliou pre potrubie 40x6 mm </t>
  </si>
  <si>
    <t>626358372</t>
  </si>
  <si>
    <t>293</t>
  </si>
  <si>
    <t>733Ponuk.cena UK26</t>
  </si>
  <si>
    <t xml:space="preserve">Tepelná izolácia z minerálnej vlny hrúbka 30 mm,/priemer 42 mm s AL fóliou pre potrubie DN32 mm </t>
  </si>
  <si>
    <t>1098632387</t>
  </si>
  <si>
    <t>294</t>
  </si>
  <si>
    <t>733Ponuk.cena UK27</t>
  </si>
  <si>
    <t>Montáž čerpadiel obehových špirálových do DN 25</t>
  </si>
  <si>
    <t>súb</t>
  </si>
  <si>
    <t>-1474252694</t>
  </si>
  <si>
    <t>295</t>
  </si>
  <si>
    <t>733Ponuk.cena UK28</t>
  </si>
  <si>
    <t xml:space="preserve">Elektronické obehové čerpadlo GRUNDFOS ALPHA2 15-60, 230V, M=400 l/h, H=1 m, 230V, Pmax=50W </t>
  </si>
  <si>
    <t>101168956</t>
  </si>
  <si>
    <t>296</t>
  </si>
  <si>
    <t>733Ponuk.cena UK29</t>
  </si>
  <si>
    <t xml:space="preserve">Elektronické obehové čerpadlo GRUNDFOS MAGNA3 25-60, M=1110 l/h, H=4,5 m, 230V, Pmax=85W  </t>
  </si>
  <si>
    <t>-279832444</t>
  </si>
  <si>
    <t>297</t>
  </si>
  <si>
    <t>733Ponuk.cena UK30</t>
  </si>
  <si>
    <t xml:space="preserve">Elektronické obehové čerpadlo GRUNDFOS MAGNA3 25-60, M=1420 l/h, H=4,5 m, 230V, Pmax=85W  </t>
  </si>
  <si>
    <t>381975991</t>
  </si>
  <si>
    <t>298</t>
  </si>
  <si>
    <t>733Ponuk.cena UK31</t>
  </si>
  <si>
    <t>Montáž doskového výmenníka tepla, výkon 9 kW</t>
  </si>
  <si>
    <t>254920300</t>
  </si>
  <si>
    <t>299</t>
  </si>
  <si>
    <t>733Ponuk.cena UK32</t>
  </si>
  <si>
    <t>Spájkovaný doskový výmenník tepla REFLEX typ Longtherm RMB-34-10, výkon 9 kW -  cenová ponuka č. CP-489/2023</t>
  </si>
  <si>
    <t>1887418457</t>
  </si>
  <si>
    <t>300</t>
  </si>
  <si>
    <t>733Ponuk.cena UK33</t>
  </si>
  <si>
    <t>Longtherm Izolácia Protect EPP R.B 34-10</t>
  </si>
  <si>
    <t>-1117484379</t>
  </si>
  <si>
    <t>301</t>
  </si>
  <si>
    <t>733Ponuk.cena UK34</t>
  </si>
  <si>
    <t>Montáž expanznej nádoby 25 litrov</t>
  </si>
  <si>
    <t>14871215</t>
  </si>
  <si>
    <t>302</t>
  </si>
  <si>
    <t>733Ponuk.cena UK35</t>
  </si>
  <si>
    <t>Tlaková expanzná nádoba REFLEX typ S25/10, objem 25 litrov</t>
  </si>
  <si>
    <t>-1812725619</t>
  </si>
  <si>
    <t>303</t>
  </si>
  <si>
    <t>733Ponuk.cena UK36</t>
  </si>
  <si>
    <t>Konzola s páskou na stenu</t>
  </si>
  <si>
    <t>1737004958</t>
  </si>
  <si>
    <t>304</t>
  </si>
  <si>
    <t>733Ponuk.cena UK37</t>
  </si>
  <si>
    <t>Presun hmôt pre strojovne umiestnené vo výške do 6 m</t>
  </si>
  <si>
    <t>-127684343</t>
  </si>
  <si>
    <t>305</t>
  </si>
  <si>
    <t>733Ponuk.cena UK38</t>
  </si>
  <si>
    <t>Demontáž potrubia z rúrok oceľových závitových do DN 32 pre ústredné kúrenie</t>
  </si>
  <si>
    <t>-1679879182</t>
  </si>
  <si>
    <t>306</t>
  </si>
  <si>
    <t>733Ponuk.cena UK39</t>
  </si>
  <si>
    <t>Vnútrostaveniskové premiesnenie vybúraných hmôt potrubia vodorovne 100 m z objektov výšky do 6 m</t>
  </si>
  <si>
    <t>-871790961</t>
  </si>
  <si>
    <t>307</t>
  </si>
  <si>
    <t>733Ponuk.cena UK40</t>
  </si>
  <si>
    <t>Plasto hliníkové potrubie napr. REHAU typ RAUTITAN STABIL, rozmer 16,2x2,6 mm</t>
  </si>
  <si>
    <t>-1928439101</t>
  </si>
  <si>
    <t>308</t>
  </si>
  <si>
    <t>733Ponuk.cena UK41</t>
  </si>
  <si>
    <t>Plasto hliníkové potrubie napr. REHAU typ RAUTITAN STABIL, rozmer 20x2,9 mm</t>
  </si>
  <si>
    <t>1691981312</t>
  </si>
  <si>
    <t>309</t>
  </si>
  <si>
    <t>733Ponuk.cena UK42</t>
  </si>
  <si>
    <t>Plasto hliníkové potrubie napr. REHAU typ RAUTITAN STABIL, rozmer 25x3,7 mm</t>
  </si>
  <si>
    <t>-302290243</t>
  </si>
  <si>
    <t>310</t>
  </si>
  <si>
    <t>733Ponuk.cena UK43</t>
  </si>
  <si>
    <t>Plasto hliníkové potrubie napr. REHAU typ RAUTITAN STABIL, rozmer 32x4,7 mm</t>
  </si>
  <si>
    <t>-1740475398</t>
  </si>
  <si>
    <t>311</t>
  </si>
  <si>
    <t>733Ponuk.cena UK44</t>
  </si>
  <si>
    <t>Plasto hliníkové potrubie napr. REHAU typ RAUTITAN STABIL, rozmer 40x6 mm</t>
  </si>
  <si>
    <t>635776393</t>
  </si>
  <si>
    <t>312</t>
  </si>
  <si>
    <t>733Ponuk.cena UK45</t>
  </si>
  <si>
    <t>Potrubie oceľové lisované z uhlíkovej ocele 22x1,5</t>
  </si>
  <si>
    <t>1217012141</t>
  </si>
  <si>
    <t>313</t>
  </si>
  <si>
    <t>733Ponuk.cena UK46</t>
  </si>
  <si>
    <t>Potrubie oceľové lisované z uhlíkovej ocele 28x1,5</t>
  </si>
  <si>
    <t>-355465580</t>
  </si>
  <si>
    <t>314</t>
  </si>
  <si>
    <t>733Ponuk.cena UK47</t>
  </si>
  <si>
    <t>Potrubie oceľové lisované z uhlíkovej ocele 35x1,5</t>
  </si>
  <si>
    <t>-1191655290</t>
  </si>
  <si>
    <t>315</t>
  </si>
  <si>
    <t>733Ponuk.cena UK48</t>
  </si>
  <si>
    <t>Potrubie z rúrok závitových bezšvových bežných nízkotlakových DN 25</t>
  </si>
  <si>
    <t>293946317</t>
  </si>
  <si>
    <t>316</t>
  </si>
  <si>
    <t>733Ponuk.cena UK49</t>
  </si>
  <si>
    <t>Potrubie z rúrok závitových bezšvových bežných nízkotlakových DN 32</t>
  </si>
  <si>
    <t>-925114408</t>
  </si>
  <si>
    <t>317</t>
  </si>
  <si>
    <t>733Ponuk.cena UK50</t>
  </si>
  <si>
    <t>Tlaková skúška potrubia z plasto hliníkového potrubia</t>
  </si>
  <si>
    <t>-728390990</t>
  </si>
  <si>
    <t>318</t>
  </si>
  <si>
    <t>733Ponuk.cena UK51</t>
  </si>
  <si>
    <t>Tlaková skúška potrubia z oceľových rúrok závitových do DN 40</t>
  </si>
  <si>
    <t>1240356560</t>
  </si>
  <si>
    <t>319</t>
  </si>
  <si>
    <t>733Ponuk.cena UK52</t>
  </si>
  <si>
    <t>Presun hmôt pre potrubie ÚK v objektoch do výšky 24 m</t>
  </si>
  <si>
    <t>-1299690971</t>
  </si>
  <si>
    <t>320</t>
  </si>
  <si>
    <t>733Ponuk.cena UK53</t>
  </si>
  <si>
    <t>Demontáž armatúry s jedným závitom do G 1"</t>
  </si>
  <si>
    <t>1068465238</t>
  </si>
  <si>
    <t>321</t>
  </si>
  <si>
    <t>733Ponuk.cena UK54</t>
  </si>
  <si>
    <t>Vnútrostaveniskové premiestnenie vybúraných hmôt - armatúr vodorovne 100 m z objektov výšky do 6 m</t>
  </si>
  <si>
    <t>1381383756</t>
  </si>
  <si>
    <t>322</t>
  </si>
  <si>
    <t>733Ponuk.cena UK55</t>
  </si>
  <si>
    <t>Montáž ventilu odvzdušňovacieho závitového automatického G 1/2</t>
  </si>
  <si>
    <t>-1643239557</t>
  </si>
  <si>
    <t>323</t>
  </si>
  <si>
    <t>733Ponuk.cena UK56</t>
  </si>
  <si>
    <t xml:space="preserve">Automatický odvzdušňovací ventil 1/2" so spätnou klapkou </t>
  </si>
  <si>
    <t>449401258</t>
  </si>
  <si>
    <t>324</t>
  </si>
  <si>
    <t>733Ponuk.cena UK57</t>
  </si>
  <si>
    <t>Montáž závitových armatúr s 1 závitom do G 1/2</t>
  </si>
  <si>
    <t>747962643</t>
  </si>
  <si>
    <t>325</t>
  </si>
  <si>
    <t>733Ponuk.cena UK58</t>
  </si>
  <si>
    <t>Kohúty plniace a vypúšťacie G 1/2</t>
  </si>
  <si>
    <t>-1714879182</t>
  </si>
  <si>
    <t>326</t>
  </si>
  <si>
    <t>733Ponuk.cena UK59</t>
  </si>
  <si>
    <t>Montáž poistného ventilu 1/2"x3/4"</t>
  </si>
  <si>
    <t>-1350315041</t>
  </si>
  <si>
    <t>327</t>
  </si>
  <si>
    <t>733Ponuk.cena UK60</t>
  </si>
  <si>
    <t>IVAR Poistný ventil pre vykurovanie 1/2"Fx3/4"F, Kv 0,540</t>
  </si>
  <si>
    <t>-1965803840</t>
  </si>
  <si>
    <t>328</t>
  </si>
  <si>
    <t>733Ponuk.cena UK61</t>
  </si>
  <si>
    <t>Montáž závitových armatúr s 2 závitmi do G 1/2</t>
  </si>
  <si>
    <t>1916227445</t>
  </si>
  <si>
    <t>329</t>
  </si>
  <si>
    <t>733Ponuk.cena UK62</t>
  </si>
  <si>
    <t>HERZ Ventil TS-90 DN 15 termostatický rohový, prípojka na vykurovacie teleso s kužeľovým tesnením, pripojenie na rúru univerzálnym hrdlom</t>
  </si>
  <si>
    <t>-1652167028</t>
  </si>
  <si>
    <t>330</t>
  </si>
  <si>
    <t>733Ponuk.cena UK63</t>
  </si>
  <si>
    <t>HERZ Ventil do spiatočky RL-5 DN 15 priamy s prednastavením s možnosťou napúšťania, vypúšťania a uzavretia, prípojka na vykurovacie teleso s kužeľovým tesnením, pripojenie na rúru univerzálnym hrdlom</t>
  </si>
  <si>
    <t>1550182744</t>
  </si>
  <si>
    <t>331</t>
  </si>
  <si>
    <t>733Ponuk.cena UK64</t>
  </si>
  <si>
    <t xml:space="preserve">Prepúšťací ventil priamy, DN15, </t>
  </si>
  <si>
    <t>-496770521</t>
  </si>
  <si>
    <t>332</t>
  </si>
  <si>
    <t>733Ponuk.cena UK65</t>
  </si>
  <si>
    <t>Montáž závitovej armatúry s dvoma závitmi G 3/4"</t>
  </si>
  <si>
    <t>1566392577</t>
  </si>
  <si>
    <t>333</t>
  </si>
  <si>
    <t>733Ponuk.cena UK66</t>
  </si>
  <si>
    <t>MK guľový kohút so zaistením , DN20</t>
  </si>
  <si>
    <t>1061855595</t>
  </si>
  <si>
    <t>334</t>
  </si>
  <si>
    <t>733Ponuk.cena UK67</t>
  </si>
  <si>
    <t xml:space="preserve">IVAR Guľový uzáver voda PERFECTA 3/4"FF, páčka </t>
  </si>
  <si>
    <t>-1325694598</t>
  </si>
  <si>
    <t>335</t>
  </si>
  <si>
    <t>733Ponuk.cena UK68</t>
  </si>
  <si>
    <t>IVAR Filter závitový 3/4"FF, 400 µm, Kv 7,857</t>
  </si>
  <si>
    <t>2112966175</t>
  </si>
  <si>
    <t>336</t>
  </si>
  <si>
    <t>733Ponuk.cena UK69</t>
  </si>
  <si>
    <t xml:space="preserve">IVAR Spätný ventil EURA SPRINT 3/4"FF, Kv 5 </t>
  </si>
  <si>
    <t>1568983905</t>
  </si>
  <si>
    <t>337</t>
  </si>
  <si>
    <t>733Ponuk.cena UK70</t>
  </si>
  <si>
    <t>Montáž armatúry s dvoma závitmi G 1"</t>
  </si>
  <si>
    <t>-460715900</t>
  </si>
  <si>
    <t>338</t>
  </si>
  <si>
    <t>733Ponuk.cena UK71</t>
  </si>
  <si>
    <t xml:space="preserve">IVAR Guľový uzáver voda PERFECTA 1"FF, páčka </t>
  </si>
  <si>
    <t>-1340405945</t>
  </si>
  <si>
    <t>339</t>
  </si>
  <si>
    <t>733Ponuk.cena UK72</t>
  </si>
  <si>
    <t>IVAR Filter závitový 1"FF, 400 µm, Kv 11,08</t>
  </si>
  <si>
    <t>862198745</t>
  </si>
  <si>
    <t>340</t>
  </si>
  <si>
    <t>733Ponuk.cena UK73</t>
  </si>
  <si>
    <t>IVAR Spätný ventil EURA SPRINT 1"FF, Kv 10,40</t>
  </si>
  <si>
    <t>-817874991</t>
  </si>
  <si>
    <t>341</t>
  </si>
  <si>
    <t>733Ponuk.cena UK74</t>
  </si>
  <si>
    <t>Montáž armatúry s dvoma závitmi G 5/4"</t>
  </si>
  <si>
    <t>1289248627</t>
  </si>
  <si>
    <t>342</t>
  </si>
  <si>
    <t>733Ponuk.cena UK75</t>
  </si>
  <si>
    <t xml:space="preserve">napr. IVAR Guľový uzáver voda PERFECTA 5/4"FF, páčka </t>
  </si>
  <si>
    <t>2051673237</t>
  </si>
  <si>
    <t>343</t>
  </si>
  <si>
    <t>733Ponuk.cena UK76</t>
  </si>
  <si>
    <t>IVAR Filter závitový 5/4"FF, 500 µm, Kv 17,00</t>
  </si>
  <si>
    <t>-1735283171</t>
  </si>
  <si>
    <t>344</t>
  </si>
  <si>
    <t>733Ponuk.cena UK77</t>
  </si>
  <si>
    <t xml:space="preserve">IVAR Spätný ventil EURA SPRINT 5/4"FF, Kv 21 </t>
  </si>
  <si>
    <t>1456623883</t>
  </si>
  <si>
    <t>345</t>
  </si>
  <si>
    <t>733Ponuk.cena UK78</t>
  </si>
  <si>
    <t>Montáž armatúry s troma závitmi G 3/4"</t>
  </si>
  <si>
    <t>74711744</t>
  </si>
  <si>
    <t>346</t>
  </si>
  <si>
    <t>733Ponuk.cena UK79</t>
  </si>
  <si>
    <t>IVAR Zmiešavací ventil 3-cestný 3/4", Kv 6, 5 Nm</t>
  </si>
  <si>
    <t>-1709235030</t>
  </si>
  <si>
    <t>347</t>
  </si>
  <si>
    <t>733Ponuk.cena UK80</t>
  </si>
  <si>
    <t>IVAR Zmiešavací ventil 3-cestný 3/4", Kv 8, 5 Nm</t>
  </si>
  <si>
    <t>828152708</t>
  </si>
  <si>
    <t>348</t>
  </si>
  <si>
    <t>733Ponuk.cena UK81</t>
  </si>
  <si>
    <t>napr. IVAR Servopohon k zmiešavacím ventilom MIX a KS IVAR 230 V, 5 Nm</t>
  </si>
  <si>
    <t>-327436866</t>
  </si>
  <si>
    <t>349</t>
  </si>
  <si>
    <t>733Ponuk.cena UK82</t>
  </si>
  <si>
    <t>IVAR.MHCC Ekvitermná regulácia pre riadenie 1 zmiešavaného okruhu a 1 priameho vykurovacieho okruhu</t>
  </si>
  <si>
    <t>743745570</t>
  </si>
  <si>
    <t>350</t>
  </si>
  <si>
    <t>733Ponuk.cena UK83</t>
  </si>
  <si>
    <t>IVAR.ITA52 Snímač vonkajšej teploty</t>
  </si>
  <si>
    <t>-828111887</t>
  </si>
  <si>
    <t>351</t>
  </si>
  <si>
    <t>733Ponuk.cena UK84</t>
  </si>
  <si>
    <t>IVAR Príložný snímač teploty 95 °C, kábel 4 m</t>
  </si>
  <si>
    <t>-1027045376</t>
  </si>
  <si>
    <t>352</t>
  </si>
  <si>
    <t>733Ponuk.cena UK85</t>
  </si>
  <si>
    <t>Montáž tlakomera radiálneho priemer 63 mm</t>
  </si>
  <si>
    <t>-1814577808</t>
  </si>
  <si>
    <t>353</t>
  </si>
  <si>
    <t>733Ponuk.cena UK86</t>
  </si>
  <si>
    <t>Tlakomery diferenčné 03360 priemeru 60</t>
  </si>
  <si>
    <t>-1327116841</t>
  </si>
  <si>
    <t>354</t>
  </si>
  <si>
    <t>733Ponuk.cena UK87</t>
  </si>
  <si>
    <t>Tlakomer deformačný so spodným prípojom 53312 D 100 mm</t>
  </si>
  <si>
    <t>1073926064</t>
  </si>
  <si>
    <t>355</t>
  </si>
  <si>
    <t>733Ponuk.cena UK88</t>
  </si>
  <si>
    <t xml:space="preserve">Montáž teplomeru technického axiálneho priemer 63 mm dĺžka 100 mm   </t>
  </si>
  <si>
    <t>-1513115926</t>
  </si>
  <si>
    <t>356</t>
  </si>
  <si>
    <t>733Ponuk.cena UK89</t>
  </si>
  <si>
    <t>Teplomery dvojkovové DTR s pevnou stonkou 100 mm</t>
  </si>
  <si>
    <t>-117135493</t>
  </si>
  <si>
    <t>357</t>
  </si>
  <si>
    <t>733Ponuk.cena UK90</t>
  </si>
  <si>
    <t>Montáž ventilu závitového regulačného stúpačkového G 3/4"</t>
  </si>
  <si>
    <t>1768506601</t>
  </si>
  <si>
    <t>358</t>
  </si>
  <si>
    <t>733Ponuk.cena UK91</t>
  </si>
  <si>
    <t>HERZ Ventil STRÖMAX DN 20 šikmý vyvažovací, s meracou clonou pre meranie tlakovej diferencie, s meracími ventilčekmi, hrdlo x hrdlo, kvs = 3,60</t>
  </si>
  <si>
    <t>1289548644</t>
  </si>
  <si>
    <t>359</t>
  </si>
  <si>
    <t>733Ponuk.cena UK92</t>
  </si>
  <si>
    <t>Montáž ventilu závitového regulačného stúpačkového G 1"</t>
  </si>
  <si>
    <t>-718546603</t>
  </si>
  <si>
    <t>360</t>
  </si>
  <si>
    <t>733Ponuk.cena UK93</t>
  </si>
  <si>
    <t>HERZ Ventil STRÖMAX DN 25 šikmý vyvažovací, s meracou clonou pre meranie tlakovej diferencie, s meracími ventilčekmi, hrdlo x hrdlo, kvs = 6,50</t>
  </si>
  <si>
    <t>808279902</t>
  </si>
  <si>
    <t>361</t>
  </si>
  <si>
    <t>733Ponuk.cena UK94</t>
  </si>
  <si>
    <t>Montáž ventilu závitového regulačného stúpačkového G 5/4"</t>
  </si>
  <si>
    <t>1402169109</t>
  </si>
  <si>
    <t>362</t>
  </si>
  <si>
    <t>733Ponuk.cena UK95</t>
  </si>
  <si>
    <t>HERZ Ventil STRÖMAX DN 32 šikmý vyvažovací, s 2-ma vrtmi pre osadenie vypúšťacích ventilčekov, hrdlo x hrdlo, kvs = 13,3</t>
  </si>
  <si>
    <t>-1202825930</t>
  </si>
  <si>
    <t>363</t>
  </si>
  <si>
    <t>733Ponuk.cena UK96</t>
  </si>
  <si>
    <t>Nastavenie regulačných ventilov</t>
  </si>
  <si>
    <t>-2037519934</t>
  </si>
  <si>
    <t>364</t>
  </si>
  <si>
    <t>733Ponuk.cena UK97</t>
  </si>
  <si>
    <t>Presun hmôt pre armatúry ÚK v objektoch do výšky 6 m</t>
  </si>
  <si>
    <t>-1333437720</t>
  </si>
  <si>
    <t>365</t>
  </si>
  <si>
    <t>733Ponuk.cena UK98</t>
  </si>
  <si>
    <t>Demontáž vykurovacích telies oceľových článkových</t>
  </si>
  <si>
    <t>-1732361444</t>
  </si>
  <si>
    <t>366</t>
  </si>
  <si>
    <t>733Ponuk.cena UK99</t>
  </si>
  <si>
    <t>Demontáž vykurovacích telies liatinových článkových</t>
  </si>
  <si>
    <t>798594918</t>
  </si>
  <si>
    <t>367</t>
  </si>
  <si>
    <t>733Ponuk.cena UK991</t>
  </si>
  <si>
    <t>Demontáž konzoly, držiaka vykurovacích telies, registra, konvektora do odpadu</t>
  </si>
  <si>
    <t>1971781886</t>
  </si>
  <si>
    <t>376</t>
  </si>
  <si>
    <t>733Ponuk.cena UK9910</t>
  </si>
  <si>
    <t>Rebríkové vykurovacie teleso KRC 1200.500</t>
  </si>
  <si>
    <t>-1260742361</t>
  </si>
  <si>
    <t>377</t>
  </si>
  <si>
    <t>733Ponuk.cena UK9911</t>
  </si>
  <si>
    <t>Vyregulovanie ventilov a kohútov s ručným ovládaním</t>
  </si>
  <si>
    <t>-607905989</t>
  </si>
  <si>
    <t>378</t>
  </si>
  <si>
    <t>733Ponuk.cena UK9912</t>
  </si>
  <si>
    <t>Herz termostatická hlavica</t>
  </si>
  <si>
    <t>-371385002</t>
  </si>
  <si>
    <t>379</t>
  </si>
  <si>
    <t>733Ponuk.cena UK9913</t>
  </si>
  <si>
    <t xml:space="preserve">Napustenie a odvzdušnenie vykurovacieho systému radiátorového vykurovania </t>
  </si>
  <si>
    <t>Nh</t>
  </si>
  <si>
    <t>602836874</t>
  </si>
  <si>
    <t>380</t>
  </si>
  <si>
    <t>733Ponuk.cena UK9914</t>
  </si>
  <si>
    <t>Stavebno montážne práce menej náročne, pomocné alebo manupulačné (Tr 1) v rozsahu viac ako 8 hodín - vykurovacia skúška</t>
  </si>
  <si>
    <t>hod</t>
  </si>
  <si>
    <t>433248562</t>
  </si>
  <si>
    <t>381</t>
  </si>
  <si>
    <t>733Ponuk.cena UK9915</t>
  </si>
  <si>
    <t>Presun hmôt pre vykurovacie telesá ÚK v objektoch do výšky 12 m</t>
  </si>
  <si>
    <t>917048851</t>
  </si>
  <si>
    <t>382</t>
  </si>
  <si>
    <t>733Ponuk.cena UK9916</t>
  </si>
  <si>
    <t>Montáž atypickej stavebnej doplnkovej konštrukcie s hmotnosťou do 5 kg</t>
  </si>
  <si>
    <t>804689058</t>
  </si>
  <si>
    <t>383</t>
  </si>
  <si>
    <t>733Ponuk.cena UK9917</t>
  </si>
  <si>
    <t>Doplnkové konštrukcie</t>
  </si>
  <si>
    <t>-1057002566</t>
  </si>
  <si>
    <t>384</t>
  </si>
  <si>
    <t>733Ponuk.cena UK9918</t>
  </si>
  <si>
    <t>Náter kovového potrubia do DN 50 mm olejový základný + dvojnásobný + 1x emailovanie</t>
  </si>
  <si>
    <t>1790271058</t>
  </si>
  <si>
    <t>368</t>
  </si>
  <si>
    <t>733Ponuk.cena UK992</t>
  </si>
  <si>
    <t>Vnútrostaveniskové premiestnenie vybúraných hmôt vykurovacích telies vodorovne 100 m z objektov výšky do 6 m</t>
  </si>
  <si>
    <t>662488973</t>
  </si>
  <si>
    <t>369</t>
  </si>
  <si>
    <t>733Ponuk.cena UK993</t>
  </si>
  <si>
    <t xml:space="preserve">Montáž vykurovacieho telesa panelového dvojradového do 1140 mm </t>
  </si>
  <si>
    <t>-32873586</t>
  </si>
  <si>
    <t>370</t>
  </si>
  <si>
    <t>733Ponuk.cena UK994</t>
  </si>
  <si>
    <t>U.S. STEEL Oceľový panelový radiátor KORAD 20K 900x900 s bočným pripojením s dvoma panelmi</t>
  </si>
  <si>
    <t>432737372</t>
  </si>
  <si>
    <t>371</t>
  </si>
  <si>
    <t>733Ponuk.cena UK995</t>
  </si>
  <si>
    <t>U.S. STEEL Oceľový panelový radiátor KORAD 20K 900x1000 s bočným pripojením s dvoma panelmi</t>
  </si>
  <si>
    <t>401672126</t>
  </si>
  <si>
    <t>372</t>
  </si>
  <si>
    <t>733Ponuk.cena UK996</t>
  </si>
  <si>
    <t xml:space="preserve">Montáž vykurovacieho telesa panelového dvojradového do 1500 mm </t>
  </si>
  <si>
    <t>742707138</t>
  </si>
  <si>
    <t>373</t>
  </si>
  <si>
    <t>733Ponuk.cena UK997</t>
  </si>
  <si>
    <t>U.S. STEEL Oceľový panelový radiátor KORAD 22K 600x1200 s bočným pripojením s dvoma panelmi a dvoma konvektormi</t>
  </si>
  <si>
    <t>-413633395</t>
  </si>
  <si>
    <t>374</t>
  </si>
  <si>
    <t>733Ponuk.cena UK998</t>
  </si>
  <si>
    <t>U.S. STEEL Oceľový panelový radiátor KORAD 20K 900x1200 s bočným pripojením s dvoma panelmi</t>
  </si>
  <si>
    <t>1604544523</t>
  </si>
  <si>
    <t>375</t>
  </si>
  <si>
    <t>733Ponuk.cena UK999</t>
  </si>
  <si>
    <t>Montáž vykurovacieho elektrického telesa rúrkového výšky do 1220 mm</t>
  </si>
  <si>
    <t>1310387811</t>
  </si>
  <si>
    <t>763</t>
  </si>
  <si>
    <t>Konštrukcie - drevostavby</t>
  </si>
  <si>
    <t>385</t>
  </si>
  <si>
    <t>763115101.S</t>
  </si>
  <si>
    <t>Priečka SDK hr. 75 mm, kca CW+UW 50, jednoducho opláštená doskou protipožiarnou DF 12,5 mm</t>
  </si>
  <si>
    <t>1586041173</t>
  </si>
  <si>
    <t>386</t>
  </si>
  <si>
    <t>763135010</t>
  </si>
  <si>
    <t>Kazetový podhľad Rigips 600 x 600 mm, hrana A, konštrukcia viditeľná, doska Casoprano Casobianca biela hr.8 mm</t>
  </si>
  <si>
    <t>-945130542</t>
  </si>
  <si>
    <t>387</t>
  </si>
  <si>
    <t>763138211.S</t>
  </si>
  <si>
    <t>Podhľad SDK závesný na jednoúrovňovej oceľovej podkonštrukcií CD+UD, doska protipožiarna DF 12.5 mm</t>
  </si>
  <si>
    <t>113507157</t>
  </si>
  <si>
    <t>388</t>
  </si>
  <si>
    <t>998763401.S</t>
  </si>
  <si>
    <t>Presun hmôt pre sádrokartónové konštrukcie v stavbách (objektoch) výšky do 7 m</t>
  </si>
  <si>
    <t>-2048587825</t>
  </si>
  <si>
    <t>766</t>
  </si>
  <si>
    <t>Konštrukcie stolárske</t>
  </si>
  <si>
    <t>389</t>
  </si>
  <si>
    <t>766421811.S</t>
  </si>
  <si>
    <t>Demontáž obloženia podhľadu stien, veľkosti do 1,5 m2,  -0,02400t</t>
  </si>
  <si>
    <t>-1681707778</t>
  </si>
  <si>
    <t>390</t>
  </si>
  <si>
    <t>766421822.S</t>
  </si>
  <si>
    <t>Demontáž obloženia podhľadu stien, podkladových roštov,  -0,00800t</t>
  </si>
  <si>
    <t>-1799842669</t>
  </si>
  <si>
    <t>391</t>
  </si>
  <si>
    <t>766621401.S</t>
  </si>
  <si>
    <t>Montáž okien plastových s hydroizolačnými expanznými ISO páskami (expanzná)</t>
  </si>
  <si>
    <t>-816630419</t>
  </si>
  <si>
    <t>392</t>
  </si>
  <si>
    <t>611410001900.S</t>
  </si>
  <si>
    <t>Plastové okno jednokrídlové OS, vxš 900x1200 mm, izolačné dvojsklo, 6 komorový profil - výsuvné</t>
  </si>
  <si>
    <t>1423342345</t>
  </si>
  <si>
    <t>393</t>
  </si>
  <si>
    <t>-515669507</t>
  </si>
  <si>
    <t>394</t>
  </si>
  <si>
    <t>283290006700.S</t>
  </si>
  <si>
    <t>Tesniaca vzduchotesná fólia polymér-flísová, š. 70 mm, dĺ. 40 m, s 20 mm, širokým samolepiacim pásikom pre lepenie fólie na rám okna, tesnenie pripájacej škáry okenného rámu a muriva</t>
  </si>
  <si>
    <t>-902233939</t>
  </si>
  <si>
    <t>395</t>
  </si>
  <si>
    <t>611410002700.S</t>
  </si>
  <si>
    <t>2013745127</t>
  </si>
  <si>
    <t>396</t>
  </si>
  <si>
    <t>611410002700.S1</t>
  </si>
  <si>
    <t>Plastové okno jednokrídlové OS, vxš 1200x1200 mm, izolačné dvojsklo, 6 komorový profil - pevná a sklopná časť</t>
  </si>
  <si>
    <t>-1651272063</t>
  </si>
  <si>
    <t>397</t>
  </si>
  <si>
    <t>766662112.S</t>
  </si>
  <si>
    <t>Montáž dverového krídla otočného jednokrídlového poldrážkového, do existujúcej zárubne, vrátane kovania</t>
  </si>
  <si>
    <t>-1370923313</t>
  </si>
  <si>
    <t>398</t>
  </si>
  <si>
    <t>549150000600.S</t>
  </si>
  <si>
    <t>Kľučka dverová a rozeta 2x, nehrdzavejúca oceľ, povrch nerez brúsený</t>
  </si>
  <si>
    <t>991384087</t>
  </si>
  <si>
    <t>399</t>
  </si>
  <si>
    <t>611610000400.S</t>
  </si>
  <si>
    <t>Dvere vnútorné jednokrídlové, šírka 600-900 mm, výplň papierová voština, povrch fólia, plné</t>
  </si>
  <si>
    <t>-1446422298</t>
  </si>
  <si>
    <t>400</t>
  </si>
  <si>
    <t>611610000400.S1</t>
  </si>
  <si>
    <t>Dvere vnútorné jednokrídlové, šírka 600-900 mm, výplň papierová voština, povrch fólia, plné- s podávacím okienkom</t>
  </si>
  <si>
    <t>-1871233940</t>
  </si>
  <si>
    <t>401</t>
  </si>
  <si>
    <t>998766201.S</t>
  </si>
  <si>
    <t>Presun hmot pre konštrukcie stolárske v objektoch výšky do 6 m</t>
  </si>
  <si>
    <t>-807277580</t>
  </si>
  <si>
    <t>767</t>
  </si>
  <si>
    <t>Konštrukcie doplnkové kovové</t>
  </si>
  <si>
    <t>402</t>
  </si>
  <si>
    <t>767642110.S</t>
  </si>
  <si>
    <t>Montáž dverí Al posuvných jednokrídlových š.800-1200 mm, posuv  po stene bez el.pohonu</t>
  </si>
  <si>
    <t>-1188156294</t>
  </si>
  <si>
    <t>403</t>
  </si>
  <si>
    <t>553410032300.S</t>
  </si>
  <si>
    <t>Dvere hliníkové jednokrídlové posuvné na jednú stranu šxv 1200x1970 mm</t>
  </si>
  <si>
    <t>816458853</t>
  </si>
  <si>
    <t>404</t>
  </si>
  <si>
    <t>553410032000.S</t>
  </si>
  <si>
    <t>Dvere hliníkové jednokrídlové posuvné na jednú stranu šxv 800x1970 mm</t>
  </si>
  <si>
    <t>-1124192582</t>
  </si>
  <si>
    <t>405</t>
  </si>
  <si>
    <t>767642120.S</t>
  </si>
  <si>
    <t>Montáž dverí Al posuvných dvojkrídlových š.900 mm, posun na dve strany - bez el.pohonu</t>
  </si>
  <si>
    <t>2054282446</t>
  </si>
  <si>
    <t>406</t>
  </si>
  <si>
    <t>553410025100.S3</t>
  </si>
  <si>
    <t>Dvere hliníkové šxv 900x1970 mm  dvojkrídlové posuvné na dve strany</t>
  </si>
  <si>
    <t>1993777821</t>
  </si>
  <si>
    <t>411</t>
  </si>
  <si>
    <t>767646270.S</t>
  </si>
  <si>
    <t>Montáž obložkových hliníkových zárubní jednokrídlových</t>
  </si>
  <si>
    <t>1629911577</t>
  </si>
  <si>
    <t>412</t>
  </si>
  <si>
    <t>767646275.S</t>
  </si>
  <si>
    <t>Montáž obložkových hliníkových zárubní dvojkrídlových</t>
  </si>
  <si>
    <t>-1238122003</t>
  </si>
  <si>
    <t>413</t>
  </si>
  <si>
    <t>553310003510.S</t>
  </si>
  <si>
    <t>Zárubňa hliníková obložková šxv 500-1200x1970/2100, hrúbka steny 90-130 mm, jednokrídlové</t>
  </si>
  <si>
    <t>1623732855</t>
  </si>
  <si>
    <t>414</t>
  </si>
  <si>
    <t>553310003610.S</t>
  </si>
  <si>
    <t>Zárubňa hliníková obložková šxv 1050-2450x1970/2100, hrúbka steny 90-130 mm, dvojkrídlové</t>
  </si>
  <si>
    <t>931265976</t>
  </si>
  <si>
    <t>407</t>
  </si>
  <si>
    <t>7871Ponuk.cena1</t>
  </si>
  <si>
    <t>Montáž automatických dverí rozm.1650/1970 celosklenných,jednokrídlových,posun na jednu stranu ,na el.pohon</t>
  </si>
  <si>
    <t>1933203037</t>
  </si>
  <si>
    <t>408</t>
  </si>
  <si>
    <t>553410Ponuk.cena2</t>
  </si>
  <si>
    <t>Vnútorné automatické Al dvere rozm.1650/1970  celosklenné,jednokrádlové,ponun na jednu stranu</t>
  </si>
  <si>
    <t>-1146497971</t>
  </si>
  <si>
    <t>409</t>
  </si>
  <si>
    <t>7871Ponuk.cena1.1</t>
  </si>
  <si>
    <t>Montáž otočných dvojkrídlových dymotesných Al dverí rozm.1650/1970 z 2/3 presklené,izolačné protipož,drátkosklo EI - 45 D1/C - S,KZ s napojením na EPS+koord.otvárania</t>
  </si>
  <si>
    <t>-2060906044</t>
  </si>
  <si>
    <t>410</t>
  </si>
  <si>
    <t>553Ponuk.cena3</t>
  </si>
  <si>
    <t>Dvere hliníkové dymotesné  presklené s hlinikovou zárubňou,  EI - 45 D1/C - S,KZ, drátkosklo, rozm.1650/1970 mm s koordinátorom zatvárania</t>
  </si>
  <si>
    <t>909609382</t>
  </si>
  <si>
    <t>415</t>
  </si>
  <si>
    <t>998767202.S</t>
  </si>
  <si>
    <t>Presun hmôt pre kovové stavebné doplnkové konštrukcie v objektoch výšky nad 6 do 12 m</t>
  </si>
  <si>
    <t>1871223770</t>
  </si>
  <si>
    <t>769</t>
  </si>
  <si>
    <t>Montáže vzduchotechnických zariadení</t>
  </si>
  <si>
    <t>416</t>
  </si>
  <si>
    <t>769Ponuk.cenaVZT01</t>
  </si>
  <si>
    <t xml:space="preserve">Vzduchotechnická rekuperačná jednotka nástrešná 4550m3/h @ Pp=1100Pa, Po=450Pa s účinnosťou rekuperácie min 90% , filtrácia G4 a teplovodný dohrev vzduchu, podobná ako Duplex 4500 Flexi 3G RD5 </t>
  </si>
  <si>
    <t>667582776</t>
  </si>
  <si>
    <t>417</t>
  </si>
  <si>
    <t>769Ponuk.cenaVZT02</t>
  </si>
  <si>
    <t>Riadiaci systém ovládaný snímačmi konštatného tlaku vzduchu v potrubí, s možnosťou riadenia cez internet, ako Atrea RD5</t>
  </si>
  <si>
    <t>755142266</t>
  </si>
  <si>
    <t>418</t>
  </si>
  <si>
    <t>769Ponuk.cenaVZT03</t>
  </si>
  <si>
    <t>Výparník tepelného četpadla pre chladenie vzduchu Qch=20kW, podobný ako Atrea CD,4-H</t>
  </si>
  <si>
    <t>-2124543000</t>
  </si>
  <si>
    <t>419</t>
  </si>
  <si>
    <t>769Ponuk.cenaVZT04</t>
  </si>
  <si>
    <t>Teplovodný ohrievač Qt=8,6kW, podobný ako Atrea HV,2-H</t>
  </si>
  <si>
    <t>1127763520</t>
  </si>
  <si>
    <t>420</t>
  </si>
  <si>
    <t>769Ponuk.cenaVZT05</t>
  </si>
  <si>
    <t>Kondenzačná jednotka, tepelné čerpadlo pre vzduchotechnickú jednotlu, Qt=8kW, Qch=18kW, ako Daikin ERQ200AW1</t>
  </si>
  <si>
    <t>-1612666184</t>
  </si>
  <si>
    <t>421</t>
  </si>
  <si>
    <t>769Ponuk.cenaVZT06</t>
  </si>
  <si>
    <t>Expanzný ventil ako Daikin EKEXV</t>
  </si>
  <si>
    <t>241107981</t>
  </si>
  <si>
    <t>422</t>
  </si>
  <si>
    <t>769Ponuk.cenaVZT07</t>
  </si>
  <si>
    <t>Požiarna klapka 90´, rozmer 600x355, so snímačom polohy</t>
  </si>
  <si>
    <t>-1114420233</t>
  </si>
  <si>
    <t>423</t>
  </si>
  <si>
    <t>769Ponuk.cenaVZT08</t>
  </si>
  <si>
    <t>Sací zákryt na vzduchotechnickú jednotku, podobný ako Atrea N1.E</t>
  </si>
  <si>
    <t>392509818</t>
  </si>
  <si>
    <t>424</t>
  </si>
  <si>
    <t>769Ponuk.cenaVZT09</t>
  </si>
  <si>
    <t>Výfukový zákryt na vzduchotechnickú jednotku, podobný ako Atrea N2</t>
  </si>
  <si>
    <t>-1908255092</t>
  </si>
  <si>
    <t>425</t>
  </si>
  <si>
    <t>769Ponuk.cenaVZT10</t>
  </si>
  <si>
    <t>Tlmič hluku 600x500/1000</t>
  </si>
  <si>
    <t>1249500425</t>
  </si>
  <si>
    <t>426</t>
  </si>
  <si>
    <t>769Ponuk.cenaVZT11</t>
  </si>
  <si>
    <t>Prívodný tanierový ventil 100</t>
  </si>
  <si>
    <t>388226455</t>
  </si>
  <si>
    <t>427</t>
  </si>
  <si>
    <t>769Ponuk.cenaVZT12</t>
  </si>
  <si>
    <t>Prívodný tanierový ventil 150</t>
  </si>
  <si>
    <t>1999504578</t>
  </si>
  <si>
    <t>428</t>
  </si>
  <si>
    <t>769Ponuk.cenaVZT13</t>
  </si>
  <si>
    <t>Prívodný tanierový ventil 200</t>
  </si>
  <si>
    <t>-1449270682</t>
  </si>
  <si>
    <t>429</t>
  </si>
  <si>
    <t>769Ponuk.cenaVZT14</t>
  </si>
  <si>
    <t>Odvodný tanierový ventil 100</t>
  </si>
  <si>
    <t>1358428122</t>
  </si>
  <si>
    <t>430</t>
  </si>
  <si>
    <t>769Ponuk.cenaVZT15</t>
  </si>
  <si>
    <t>Odvodný tanierový ventil 150</t>
  </si>
  <si>
    <t>1979459526</t>
  </si>
  <si>
    <t>431</t>
  </si>
  <si>
    <t>769Ponuk.cenaVZT16</t>
  </si>
  <si>
    <t>Odvodný tanierový ventil 200</t>
  </si>
  <si>
    <t>1608082962</t>
  </si>
  <si>
    <t>432</t>
  </si>
  <si>
    <t>769Ponuk.cenaVZT17</t>
  </si>
  <si>
    <t>Prívodná výustka dvojradá s reguláciou biela 300x150</t>
  </si>
  <si>
    <t>-1133151303</t>
  </si>
  <si>
    <t>433</t>
  </si>
  <si>
    <t>769Ponuk.cenaVZT18</t>
  </si>
  <si>
    <t>Prívodná výustka dvojradá s reguláciou biela 400x150</t>
  </si>
  <si>
    <t>195034684</t>
  </si>
  <si>
    <t>434</t>
  </si>
  <si>
    <t>769Ponuk.cenaVZT19</t>
  </si>
  <si>
    <t>Prívodná výustka dvojradá s reguláciou biela 500x150</t>
  </si>
  <si>
    <t>2102475851</t>
  </si>
  <si>
    <t>435</t>
  </si>
  <si>
    <t>769Ponuk.cenaVZT20</t>
  </si>
  <si>
    <t>Odvodná výustka jednoradá s reguláciou biela 400x150</t>
  </si>
  <si>
    <t>-1436847781</t>
  </si>
  <si>
    <t>436</t>
  </si>
  <si>
    <t>769Ponuk.cenaVZT21</t>
  </si>
  <si>
    <t>Odvodná výustka jednoradá s reguláciou biela 500x150</t>
  </si>
  <si>
    <t>816423397</t>
  </si>
  <si>
    <t>437</t>
  </si>
  <si>
    <t>769Ponuk.cenaVZT22</t>
  </si>
  <si>
    <t>Flexibilné potrubie D100, podobné ako Aluvac</t>
  </si>
  <si>
    <t>1548003215</t>
  </si>
  <si>
    <t>438</t>
  </si>
  <si>
    <t>769Ponuk.cenaVZT23</t>
  </si>
  <si>
    <t>Flexibilné potrubie D150, podobné ako Aluvac</t>
  </si>
  <si>
    <t>-706812417</t>
  </si>
  <si>
    <t>439</t>
  </si>
  <si>
    <t>769Ponuk.cenaVZT24</t>
  </si>
  <si>
    <t>Flexibilné potrubie D200, podobné ako Aluvac</t>
  </si>
  <si>
    <t>-620768726</t>
  </si>
  <si>
    <t>440</t>
  </si>
  <si>
    <t>769Ponuk.cenaVZT25</t>
  </si>
  <si>
    <t>Potrubie Cu s izoláciou s parozábranou 20/10</t>
  </si>
  <si>
    <t>-1512131889</t>
  </si>
  <si>
    <t>441</t>
  </si>
  <si>
    <t>769Ponuk.cenaVZT26</t>
  </si>
  <si>
    <t>Potrubie kruhové do DN100 do 30% tvarovky</t>
  </si>
  <si>
    <t>-961359876</t>
  </si>
  <si>
    <t>442</t>
  </si>
  <si>
    <t>769Ponuk.cenaVZT27</t>
  </si>
  <si>
    <t>Potrubie kruhové do DN150 do 30% tvarovky</t>
  </si>
  <si>
    <t>1847262406</t>
  </si>
  <si>
    <t>443</t>
  </si>
  <si>
    <t>769Ponuk.cenaVZT28</t>
  </si>
  <si>
    <t>Potrubie kruhové do DN200 do 30% tvarovky</t>
  </si>
  <si>
    <t>-1387327829</t>
  </si>
  <si>
    <t>444</t>
  </si>
  <si>
    <t>769Ponuk.cenaVZT29</t>
  </si>
  <si>
    <t>Potrubie štvorhranné sk. I do 30% tvarovky</t>
  </si>
  <si>
    <t>-1279323652</t>
  </si>
  <si>
    <t>445</t>
  </si>
  <si>
    <t>769Ponuk.cenaVZT30</t>
  </si>
  <si>
    <t>Tepelná izolácia kaučuková s ochranou proti povetrnostným vplyvom 25mm</t>
  </si>
  <si>
    <t>1416539531</t>
  </si>
  <si>
    <t>446</t>
  </si>
  <si>
    <t>769Ponuk.cenaVZT31</t>
  </si>
  <si>
    <t>Montážne práce vrátane pom. mont. materiálu</t>
  </si>
  <si>
    <t>kpl</t>
  </si>
  <si>
    <t>103822178</t>
  </si>
  <si>
    <t>447</t>
  </si>
  <si>
    <t>769Ponuk.cenaVZT32</t>
  </si>
  <si>
    <t>Demontážne práce vrátane recyklácie materiálu</t>
  </si>
  <si>
    <t>-903187080</t>
  </si>
  <si>
    <t>448</t>
  </si>
  <si>
    <t>769Ponuk.cenaVZT33</t>
  </si>
  <si>
    <t>VRN</t>
  </si>
  <si>
    <t>1686989319</t>
  </si>
  <si>
    <t>449</t>
  </si>
  <si>
    <t>769Ponuk.cenaVZT34</t>
  </si>
  <si>
    <t>Uvedenie do prevádzky</t>
  </si>
  <si>
    <t>453870713</t>
  </si>
  <si>
    <t>450</t>
  </si>
  <si>
    <t>998769203.S</t>
  </si>
  <si>
    <t>Presun hmôt pre montáž vzduchotechnických zariadení v stavbe (objekte) výšky nad 7 do 24 m</t>
  </si>
  <si>
    <t>-210264410</t>
  </si>
  <si>
    <t>771</t>
  </si>
  <si>
    <t>Podlahy z dlaždíc</t>
  </si>
  <si>
    <t>451</t>
  </si>
  <si>
    <t>771415004</t>
  </si>
  <si>
    <t>Montáž soklíkov z obkladačiek do tmelu veľ. 300 x 80 mm</t>
  </si>
  <si>
    <t>-1051702683</t>
  </si>
  <si>
    <t>452</t>
  </si>
  <si>
    <t>597640006300</t>
  </si>
  <si>
    <t>Sokel keramický hr 298x80x9 mm, farba 06</t>
  </si>
  <si>
    <t>78823469</t>
  </si>
  <si>
    <t>453</t>
  </si>
  <si>
    <t>771575546.S</t>
  </si>
  <si>
    <t>Montáž podláh z dlaždíc keramických do tmelu veľ. 600 x 600 mm</t>
  </si>
  <si>
    <t>-1573716517</t>
  </si>
  <si>
    <t>454</t>
  </si>
  <si>
    <t>597740003300.S1</t>
  </si>
  <si>
    <t>Dlaždice keramické, lxvxhr 598x598x10 mm, protišmykové</t>
  </si>
  <si>
    <t>-931892650</t>
  </si>
  <si>
    <t>455</t>
  </si>
  <si>
    <t>998771202.S</t>
  </si>
  <si>
    <t>Presun hmôt pre podlahy z dlaždíc v objektoch výšky nad 6 do 12 m</t>
  </si>
  <si>
    <t>1321476485</t>
  </si>
  <si>
    <t>775</t>
  </si>
  <si>
    <t>Podlahy vlysové a parketové</t>
  </si>
  <si>
    <t>456</t>
  </si>
  <si>
    <t>775411820.S</t>
  </si>
  <si>
    <t>Demontáž soklíkov alebo líšt pripevnených skrutkami,  -0,00100t</t>
  </si>
  <si>
    <t>1481859882</t>
  </si>
  <si>
    <t>457</t>
  </si>
  <si>
    <t>775521810.S</t>
  </si>
  <si>
    <t>Demontáž podláh drevených, laminátových, parketových položených voľne alebo spoj click, vrátane líšt -0,0150t</t>
  </si>
  <si>
    <t>-548371735</t>
  </si>
  <si>
    <t>776</t>
  </si>
  <si>
    <t>Podlahy povlakové</t>
  </si>
  <si>
    <t>459</t>
  </si>
  <si>
    <t>776401800.S</t>
  </si>
  <si>
    <t>Demontáž soklíkov</t>
  </si>
  <si>
    <t>1388542729</t>
  </si>
  <si>
    <t>460</t>
  </si>
  <si>
    <t>776420011.S</t>
  </si>
  <si>
    <t>Lepenie podlahových soklov z vnylu vytiahnutím</t>
  </si>
  <si>
    <t>-951618353</t>
  </si>
  <si>
    <t>458</t>
  </si>
  <si>
    <t>776511820.S</t>
  </si>
  <si>
    <t>Odstránenie povlakových podláh z nášľapnej plochy lepených s podložkou,  -0,00100t</t>
  </si>
  <si>
    <t>-1736854875</t>
  </si>
  <si>
    <t>461</t>
  </si>
  <si>
    <t>776521100.S</t>
  </si>
  <si>
    <t>Lepenie povlakových podláh z Vinylových homogénnych pásov</t>
  </si>
  <si>
    <t>1917128698</t>
  </si>
  <si>
    <t>462</t>
  </si>
  <si>
    <t>284110002100.S</t>
  </si>
  <si>
    <t>Podlaha vinylová homogénna, hrúbka do 2,5 mm</t>
  </si>
  <si>
    <t>1288736225</t>
  </si>
  <si>
    <t>463</t>
  </si>
  <si>
    <t>776521230.S</t>
  </si>
  <si>
    <t>Lepenie elektrostatických podláh PVC vodivých z  dielcov</t>
  </si>
  <si>
    <t>-572915827</t>
  </si>
  <si>
    <t>464</t>
  </si>
  <si>
    <t>284130Ponuk.cena 1</t>
  </si>
  <si>
    <t>Elektrostatická podlaha -  PVC z dielcov hr.7 mm</t>
  </si>
  <si>
    <t>-604380611</t>
  </si>
  <si>
    <t>465</t>
  </si>
  <si>
    <t>284130Ponuk.cena2</t>
  </si>
  <si>
    <t>Elektrostatická podlaha - PVC  - príslušenstvo - uzemnenie</t>
  </si>
  <si>
    <t>426063807</t>
  </si>
  <si>
    <t>466</t>
  </si>
  <si>
    <t>284130Ponuk.cena3</t>
  </si>
  <si>
    <t>Elektrostatická podlaha - PVC  - príslušenstvo -zemniaca fólia pod dlaždice</t>
  </si>
  <si>
    <t>-1277623269</t>
  </si>
  <si>
    <t>467</t>
  </si>
  <si>
    <t>284130Ponuk.cena4</t>
  </si>
  <si>
    <t>Elektrostatická podlaha - PVC  - príslušenstvo - lepidlo</t>
  </si>
  <si>
    <t>261194563</t>
  </si>
  <si>
    <t>468</t>
  </si>
  <si>
    <t>998776202.S</t>
  </si>
  <si>
    <t>Presun hmôt pre podlahy povlakové v objektoch výšky nad 6 do 12 m</t>
  </si>
  <si>
    <t>-1572951887</t>
  </si>
  <si>
    <t>781</t>
  </si>
  <si>
    <t>Obklady</t>
  </si>
  <si>
    <t>469</t>
  </si>
  <si>
    <t>781445020.S</t>
  </si>
  <si>
    <t>Montáž obkladov vnútor. stien z obkladačiek kladených do tmelu veľ. 300x300 mm</t>
  </si>
  <si>
    <t>264862012</t>
  </si>
  <si>
    <t>470</t>
  </si>
  <si>
    <t>597640000700.S</t>
  </si>
  <si>
    <t>Obkladačky keramické glazované jednofarebné hladké lxv 300x200x8 mm</t>
  </si>
  <si>
    <t>-310051534</t>
  </si>
  <si>
    <t>471</t>
  </si>
  <si>
    <t>998781201.S</t>
  </si>
  <si>
    <t>Presun hmôt pre obklady keramické v objektoch výšky do 6 m</t>
  </si>
  <si>
    <t>2063825514</t>
  </si>
  <si>
    <t>783</t>
  </si>
  <si>
    <t>Nátery</t>
  </si>
  <si>
    <t>472</t>
  </si>
  <si>
    <t>783894212</t>
  </si>
  <si>
    <t>Náter farbami ekologickými riediteľnými vodou PAMLATEXOM vnútorným stropov dvojnásobný</t>
  </si>
  <si>
    <t>-1169089530</t>
  </si>
  <si>
    <t>473</t>
  </si>
  <si>
    <t>783894222</t>
  </si>
  <si>
    <t>Náter farbami ekologickými riediteľnými vodou PAMLATEXOM vnútorným stien dvojnásobný</t>
  </si>
  <si>
    <t>-2051260638</t>
  </si>
  <si>
    <t>784</t>
  </si>
  <si>
    <t>Maľby</t>
  </si>
  <si>
    <t>474</t>
  </si>
  <si>
    <t>784402801.S</t>
  </si>
  <si>
    <t>Odstránenie malieb oškrabaním, výšky do 3,80 m, -0,0003 t</t>
  </si>
  <si>
    <t>-1972566480</t>
  </si>
  <si>
    <t>475</t>
  </si>
  <si>
    <t>784410100.S</t>
  </si>
  <si>
    <t>Penetrovanie jednonásobné jemnozrnných podkladov výšky do 3,80 m</t>
  </si>
  <si>
    <t>509558180</t>
  </si>
  <si>
    <t>476</t>
  </si>
  <si>
    <t>784441010.S</t>
  </si>
  <si>
    <t>Maľby latexové dvojnásobné základné, ručne nanášané na jemnozrnný podklad výšky do 3,80 m-umyvatelné,protibakteriílny náter</t>
  </si>
  <si>
    <t>1305605458</t>
  </si>
  <si>
    <t>21-M</t>
  </si>
  <si>
    <t>Elektromontáže</t>
  </si>
  <si>
    <t>477</t>
  </si>
  <si>
    <t>210Ponuk.cena El001</t>
  </si>
  <si>
    <t>Frézovanie drážok 20mm</t>
  </si>
  <si>
    <t>1317064506</t>
  </si>
  <si>
    <t>478</t>
  </si>
  <si>
    <t>210Ponuk.cena El002</t>
  </si>
  <si>
    <t>Frézovanie drážok 50mm</t>
  </si>
  <si>
    <t>893253575</t>
  </si>
  <si>
    <t>479</t>
  </si>
  <si>
    <t>210Ponuk.cena El003</t>
  </si>
  <si>
    <t>Frézovanie drážok 100-150mm</t>
  </si>
  <si>
    <t>1655123546</t>
  </si>
  <si>
    <t>480</t>
  </si>
  <si>
    <t>210Ponuk.cena El004</t>
  </si>
  <si>
    <t>Frézovanie drážok 200mm</t>
  </si>
  <si>
    <t>-1198793020</t>
  </si>
  <si>
    <t>481</t>
  </si>
  <si>
    <t>210Ponuk.cena El005</t>
  </si>
  <si>
    <t>Prieraz v stene 50-100mm</t>
  </si>
  <si>
    <t>1076157805</t>
  </si>
  <si>
    <t>482</t>
  </si>
  <si>
    <t>210Ponuk.cena El006</t>
  </si>
  <si>
    <t>Prieraz v stene 100-250mm</t>
  </si>
  <si>
    <t>637011506</t>
  </si>
  <si>
    <t>483</t>
  </si>
  <si>
    <t>210Ponuk.cena El007</t>
  </si>
  <si>
    <t>Požiarny prieraz v stene</t>
  </si>
  <si>
    <t>-1017292444</t>
  </si>
  <si>
    <t>484</t>
  </si>
  <si>
    <t>210Ponuk.cena El008</t>
  </si>
  <si>
    <t>Sadra 30KG</t>
  </si>
  <si>
    <t>541384822</t>
  </si>
  <si>
    <t>485</t>
  </si>
  <si>
    <t>210Ponuk.cena El009</t>
  </si>
  <si>
    <t>Vodič CH-R 6; B2ca – s1, d1, a1</t>
  </si>
  <si>
    <t>1519798985</t>
  </si>
  <si>
    <t>486</t>
  </si>
  <si>
    <t>210Ponuk.cena El010</t>
  </si>
  <si>
    <t>Vodič CH-R 10; B2ca – s1, d1, a1</t>
  </si>
  <si>
    <t>-1587164172</t>
  </si>
  <si>
    <t>487</t>
  </si>
  <si>
    <t>210Ponuk.cena El011</t>
  </si>
  <si>
    <t>Vodič CH-R 16; B2ca – s1, d1, a1</t>
  </si>
  <si>
    <t>1669734557</t>
  </si>
  <si>
    <t>488</t>
  </si>
  <si>
    <t>210Ponuk.cena El012</t>
  </si>
  <si>
    <t>Vodič CH-R 25; B2ca – s1, d1, a1</t>
  </si>
  <si>
    <t>-809154566</t>
  </si>
  <si>
    <t>489</t>
  </si>
  <si>
    <t>210Ponuk.cena El013</t>
  </si>
  <si>
    <t>Svorka uzemňovacia univerzálna 100ks</t>
  </si>
  <si>
    <t>pol</t>
  </si>
  <si>
    <t>-1997761946</t>
  </si>
  <si>
    <t>490</t>
  </si>
  <si>
    <t>210Ponuk.cena El014</t>
  </si>
  <si>
    <t>Svorka WAGO (balenie 100ks)</t>
  </si>
  <si>
    <t>925887260</t>
  </si>
  <si>
    <t>491</t>
  </si>
  <si>
    <t>210Ponuk.cena El015</t>
  </si>
  <si>
    <t>Kábel CXKE-V/O 2x1,5 E30, B2ca</t>
  </si>
  <si>
    <t>-52721010</t>
  </si>
  <si>
    <t>492</t>
  </si>
  <si>
    <t>210Ponuk.cena El016</t>
  </si>
  <si>
    <t>Kábel J-H(St)H 2x2x0,8</t>
  </si>
  <si>
    <t>-956086084</t>
  </si>
  <si>
    <t>493</t>
  </si>
  <si>
    <t>210Ponuk.cena El017</t>
  </si>
  <si>
    <t>Kábel CHKE-R/O 2x2,5; B2ca – s1, d1, a1</t>
  </si>
  <si>
    <t>816971243</t>
  </si>
  <si>
    <t>494</t>
  </si>
  <si>
    <t>210Ponuk.cena El018</t>
  </si>
  <si>
    <t>Kábel CHKE-R/J 3x1,5; B2ca – s1, d1, a1</t>
  </si>
  <si>
    <t>-2138332363</t>
  </si>
  <si>
    <t>495</t>
  </si>
  <si>
    <t>210Ponuk.cena El019</t>
  </si>
  <si>
    <t>Kábel CHKE-R/O 3x1,5; B2ca – s1, d1, a1</t>
  </si>
  <si>
    <t>1090532725</t>
  </si>
  <si>
    <t>496</t>
  </si>
  <si>
    <t>210Ponuk.cena El020</t>
  </si>
  <si>
    <t>Kábel CHKE-R/J 5x1,5; B2ca – s1, d1, a1</t>
  </si>
  <si>
    <t>54669553</t>
  </si>
  <si>
    <t>497</t>
  </si>
  <si>
    <t>210Ponuk.cena El021</t>
  </si>
  <si>
    <t>Kábel CHKE-R/O 5x1,5; B2ca – s1, d1, a1</t>
  </si>
  <si>
    <t>896839027</t>
  </si>
  <si>
    <t>498</t>
  </si>
  <si>
    <t>210Ponuk.cena El022</t>
  </si>
  <si>
    <t>Kábel CHKE-R/J 3x2,5; B2ca – s1, d1, a1</t>
  </si>
  <si>
    <t>899892749</t>
  </si>
  <si>
    <t>499</t>
  </si>
  <si>
    <t>210Ponuk.cena El023</t>
  </si>
  <si>
    <t>Kábel CHKE-R/J 5x2,5; B2ca – s1, d1, a1</t>
  </si>
  <si>
    <t>-2121531094</t>
  </si>
  <si>
    <t>500</t>
  </si>
  <si>
    <t>210Ponuk.cena El024</t>
  </si>
  <si>
    <t>Kábel CHKE-R/J 5x4; B2ca – s1, d1, a1</t>
  </si>
  <si>
    <t>1079786558</t>
  </si>
  <si>
    <t>501</t>
  </si>
  <si>
    <t>210Ponuk.cena El025</t>
  </si>
  <si>
    <t>Kábel CHKE-R/J 5x10; B2ca – s1, d1, a1</t>
  </si>
  <si>
    <t>1390575442</t>
  </si>
  <si>
    <t>502</t>
  </si>
  <si>
    <t>210Ponuk.cena El026</t>
  </si>
  <si>
    <t>Bezhalogénová samozhášavá chránička D25</t>
  </si>
  <si>
    <t>2032343856</t>
  </si>
  <si>
    <t>503</t>
  </si>
  <si>
    <t>210Ponuk.cena El027</t>
  </si>
  <si>
    <t>Bezhalogénová samozhášavá chránička D32</t>
  </si>
  <si>
    <t>167523687</t>
  </si>
  <si>
    <t>504</t>
  </si>
  <si>
    <t>210Ponuk.cena El028</t>
  </si>
  <si>
    <t>Bezhalogénová samozhášavá chránička D40</t>
  </si>
  <si>
    <t>240634733</t>
  </si>
  <si>
    <t>505</t>
  </si>
  <si>
    <t>210Ponuk.cena El029</t>
  </si>
  <si>
    <t>Krabica montážna pre prístroje hlboká</t>
  </si>
  <si>
    <t>1254552662</t>
  </si>
  <si>
    <t>506</t>
  </si>
  <si>
    <t>210Ponuk.cena El030</t>
  </si>
  <si>
    <t>Krabica montážna rozbočovacia</t>
  </si>
  <si>
    <t>23695675</t>
  </si>
  <si>
    <t>507</t>
  </si>
  <si>
    <t>210Ponuk.cena El031</t>
  </si>
  <si>
    <t>Audio zosilňovač, 2x 200W, 19“ rack</t>
  </si>
  <si>
    <t>240129010</t>
  </si>
  <si>
    <t>508</t>
  </si>
  <si>
    <t>210Ponuk.cena El032</t>
  </si>
  <si>
    <t>Reproduktor stropný, 6W/100V</t>
  </si>
  <si>
    <t>-1186140750</t>
  </si>
  <si>
    <t>509</t>
  </si>
  <si>
    <t>210Ponuk.cena El033</t>
  </si>
  <si>
    <t>Regulátor hlasitosti otočný, 40W/100V</t>
  </si>
  <si>
    <t>335952624</t>
  </si>
  <si>
    <t>510</t>
  </si>
  <si>
    <t>210Ponuk.cena El034</t>
  </si>
  <si>
    <t>Regulátor hlasitosti otočný, 60W/100V</t>
  </si>
  <si>
    <t>-2091298856</t>
  </si>
  <si>
    <t>511</t>
  </si>
  <si>
    <t>210Ponuk.cena El035</t>
  </si>
  <si>
    <t>Regulátor hlasitosti otočný, 100W/100V</t>
  </si>
  <si>
    <t>1253289248</t>
  </si>
  <si>
    <t>512</t>
  </si>
  <si>
    <t>210Ponuk.cena El036</t>
  </si>
  <si>
    <t>Zásuvka 16A/250V, IP20, antibakteriálne</t>
  </si>
  <si>
    <t>713633437</t>
  </si>
  <si>
    <t>513</t>
  </si>
  <si>
    <t>210Ponuk.cena El037</t>
  </si>
  <si>
    <t>Spínač č.1, antibakteriálny</t>
  </si>
  <si>
    <t>1365263346</t>
  </si>
  <si>
    <t>514</t>
  </si>
  <si>
    <t>210Ponuk.cena El038</t>
  </si>
  <si>
    <t>Spínač č.5, antibakteriálny</t>
  </si>
  <si>
    <t>-1086483082</t>
  </si>
  <si>
    <t>515</t>
  </si>
  <si>
    <t>210Ponuk.cena El039</t>
  </si>
  <si>
    <t>Spínač č.6, antibakteriálny</t>
  </si>
  <si>
    <t>-1834320675</t>
  </si>
  <si>
    <t>516</t>
  </si>
  <si>
    <t>210Ponuk.cena El040</t>
  </si>
  <si>
    <t>Spínač č.6+6, antibakteriálny</t>
  </si>
  <si>
    <t>1531278076</t>
  </si>
  <si>
    <t>517</t>
  </si>
  <si>
    <t>210Ponuk.cena El041</t>
  </si>
  <si>
    <t>Spínač č.7, antibakteriálny</t>
  </si>
  <si>
    <t>-1736997357</t>
  </si>
  <si>
    <t>518</t>
  </si>
  <si>
    <t>210Ponuk.cena El042</t>
  </si>
  <si>
    <t>PA svorkovnica</t>
  </si>
  <si>
    <t>117783842</t>
  </si>
  <si>
    <t>519</t>
  </si>
  <si>
    <t>210Ponuk.cena El043</t>
  </si>
  <si>
    <t>Svorka vyrovnania potencialu</t>
  </si>
  <si>
    <t>-1900825876</t>
  </si>
  <si>
    <t>520</t>
  </si>
  <si>
    <t>210Ponuk.cena El044</t>
  </si>
  <si>
    <t>SVIETIDLO NAPR. OMS GACRUX XTP PV1 OPD 37W, 3100lm, FIX, IP54</t>
  </si>
  <si>
    <t>-1138505774</t>
  </si>
  <si>
    <t>521</t>
  </si>
  <si>
    <t>210Ponuk.cena El045</t>
  </si>
  <si>
    <t>SVIETIDLO NAPR. OMS MILINE RECESSED PV1 22W, 3250lm, DALI, IP20</t>
  </si>
  <si>
    <t>747741791</t>
  </si>
  <si>
    <t>522</t>
  </si>
  <si>
    <t>210Ponuk.cena El046</t>
  </si>
  <si>
    <t>SVIETIDLO NAPR. OMS MILINE RECESSED PV1 27W, 3650lm, DALI, IP20</t>
  </si>
  <si>
    <t>1686606066</t>
  </si>
  <si>
    <t>523</t>
  </si>
  <si>
    <t>210Ponuk.cena El047</t>
  </si>
  <si>
    <t>SVIETIDLO NAPR. OMS MILINE RECESSED PV1 18W, 2550lm, DALI, IP20</t>
  </si>
  <si>
    <t>576761462</t>
  </si>
  <si>
    <t>524</t>
  </si>
  <si>
    <t>210Ponuk.cena El048</t>
  </si>
  <si>
    <t>SVIETIDLO NAPR. OMS MILINE RECESSED PV1 27W, 3800lm, DALI, IP20</t>
  </si>
  <si>
    <t>804815661</t>
  </si>
  <si>
    <t>525</t>
  </si>
  <si>
    <t>210Ponuk.cena El049</t>
  </si>
  <si>
    <t>SVIETIDLO NAPR. OMS LAMBDA LEDA SFD M 26W, 3450lm/840, 4000K, FIX, IP20</t>
  </si>
  <si>
    <t>-1484078711</t>
  </si>
  <si>
    <t>526</t>
  </si>
  <si>
    <t>210Ponuk.cena El050</t>
  </si>
  <si>
    <t>SVIETIDLO NAPR. OMS PRETTUS II M 24W, 2750LM, 840, IP20, FIX</t>
  </si>
  <si>
    <t>-1476326948</t>
  </si>
  <si>
    <t>527</t>
  </si>
  <si>
    <t>210Ponuk.cena El051</t>
  </si>
  <si>
    <t>SVIETIDLO NAPR. OMS TDO III ECO LED, 25W, 3300LM, FIX</t>
  </si>
  <si>
    <t>911035773</t>
  </si>
  <si>
    <t>528</t>
  </si>
  <si>
    <t>210Ponuk.cena El052</t>
  </si>
  <si>
    <t>Osvetlenie zálohovaného rozvádzača</t>
  </si>
  <si>
    <t>-1243116637</t>
  </si>
  <si>
    <t>529</t>
  </si>
  <si>
    <t>210Ponuk.cena El053</t>
  </si>
  <si>
    <t>Úprava stupačkového priestoru pre osadenie nového rozvádzača</t>
  </si>
  <si>
    <t>-1751415341</t>
  </si>
  <si>
    <t>530</t>
  </si>
  <si>
    <t>210Ponuk.cena El054</t>
  </si>
  <si>
    <t>CENTRAL STOP, vrátane zapojenia</t>
  </si>
  <si>
    <t>1338692060</t>
  </si>
  <si>
    <t>531</t>
  </si>
  <si>
    <t>210Ponuk.cena El055</t>
  </si>
  <si>
    <t>TOTAL STOP, vrátane zapojenia</t>
  </si>
  <si>
    <t>2127283630</t>
  </si>
  <si>
    <t>532</t>
  </si>
  <si>
    <t>210Ponuk.cena El056</t>
  </si>
  <si>
    <t>Tlačidlo DALI programovacie, 4 tlačidlové</t>
  </si>
  <si>
    <t>-1719651242</t>
  </si>
  <si>
    <t>533</t>
  </si>
  <si>
    <t>210Ponuk.cena El057</t>
  </si>
  <si>
    <t>Nastavenie DALI svietidiel</t>
  </si>
  <si>
    <t>394406172</t>
  </si>
  <si>
    <t>534</t>
  </si>
  <si>
    <t>210Ponuk.cena El058</t>
  </si>
  <si>
    <t>Nastavenie programovacích tlačidiel s LED podsvietením</t>
  </si>
  <si>
    <t>-449760700</t>
  </si>
  <si>
    <t>535</t>
  </si>
  <si>
    <t>210Ponuk.cena El059</t>
  </si>
  <si>
    <t xml:space="preserve">Nastavenie scén regulácie, celkové oživenie a uvedenie do prevádzky </t>
  </si>
  <si>
    <t>-147595483</t>
  </si>
  <si>
    <t>536</t>
  </si>
  <si>
    <t>210Ponuk.cena El060</t>
  </si>
  <si>
    <t>Zaškolenie obsluhy a obslužná doumentácia k DALI</t>
  </si>
  <si>
    <t>-673803110</t>
  </si>
  <si>
    <t>537</t>
  </si>
  <si>
    <t>210Ponuk.cena El061</t>
  </si>
  <si>
    <t>Rozvádzač R4/S - vrátane uloženia na miesto, zoskladania na mieru a zapojenia</t>
  </si>
  <si>
    <t>1479164884</t>
  </si>
  <si>
    <t>538</t>
  </si>
  <si>
    <t>210Ponuk.cena El062</t>
  </si>
  <si>
    <t>Rozvádzač R6/Pa - vrátane uloženia na miesto, zoskladania na mieru a zapojenia</t>
  </si>
  <si>
    <t>585216804</t>
  </si>
  <si>
    <t>539</t>
  </si>
  <si>
    <t>210Ponuk.cena El063</t>
  </si>
  <si>
    <t>Podružný materiál</t>
  </si>
  <si>
    <t>-1989949544</t>
  </si>
  <si>
    <t>540</t>
  </si>
  <si>
    <t>210Ponuk.cena El064</t>
  </si>
  <si>
    <t>Podiel pridružených výkonov</t>
  </si>
  <si>
    <t>1687087299</t>
  </si>
  <si>
    <t>541</t>
  </si>
  <si>
    <t>210Ponuk.cena El065</t>
  </si>
  <si>
    <t>Presuny a doprava materiálu</t>
  </si>
  <si>
    <t>-85939480</t>
  </si>
  <si>
    <t>542</t>
  </si>
  <si>
    <t>210Ponuk.cena El066</t>
  </si>
  <si>
    <t>Plošiny, lešenia a rebríky</t>
  </si>
  <si>
    <t>-1209484879</t>
  </si>
  <si>
    <t>543</t>
  </si>
  <si>
    <t>210Ponuk.cena El067</t>
  </si>
  <si>
    <t>Východisková revízia el. zariadenia v zmysle STN 33 2000-6, vrátane vydania písomnej správy (na všetky dodávky elektro)</t>
  </si>
  <si>
    <t>-317856142</t>
  </si>
  <si>
    <t>544</t>
  </si>
  <si>
    <t>210Ponuk.cena El068</t>
  </si>
  <si>
    <t>Koordinácia s inými profesiami</t>
  </si>
  <si>
    <t>1278938939</t>
  </si>
  <si>
    <t>545</t>
  </si>
  <si>
    <t>210Ponuk.cena El069</t>
  </si>
  <si>
    <t>Stavebný a autorský dozor</t>
  </si>
  <si>
    <t>-815020784</t>
  </si>
  <si>
    <t>546</t>
  </si>
  <si>
    <t>210Ponuk.cena El070</t>
  </si>
  <si>
    <t>Inžinierska činnosť</t>
  </si>
  <si>
    <t>919173772</t>
  </si>
  <si>
    <t>547</t>
  </si>
  <si>
    <t>210Ponuk.cena El071</t>
  </si>
  <si>
    <t>Projekt skutočného vyhotovenia stavby ako súčasť odovzdávacej dokumentácie</t>
  </si>
  <si>
    <t>1550017154</t>
  </si>
  <si>
    <t>548</t>
  </si>
  <si>
    <t>210Ponuk.cena El072</t>
  </si>
  <si>
    <t>Meranie intenzity okamžitej osvetlenosti s protokolárnym výstupom</t>
  </si>
  <si>
    <t>-1130521676</t>
  </si>
  <si>
    <t>549</t>
  </si>
  <si>
    <t>210Ponuk.cena El073</t>
  </si>
  <si>
    <t>Práce a materiál nezahrnuté v rozpočte (nutné k úplnej funkčnosti elektroinštalácie)</t>
  </si>
  <si>
    <t>-429744429</t>
  </si>
  <si>
    <t>550</t>
  </si>
  <si>
    <t>211Ponuk.cena El01</t>
  </si>
  <si>
    <t>Kábel CAT6A STP LSOHFR B2ca-s1,d1,a1</t>
  </si>
  <si>
    <t>-297101971</t>
  </si>
  <si>
    <t>551</t>
  </si>
  <si>
    <t>211Ponuk.cena El02</t>
  </si>
  <si>
    <t>Optický kábel 12-vlákno, FIBRAIN MK-DX26</t>
  </si>
  <si>
    <t>469845490</t>
  </si>
  <si>
    <t>552</t>
  </si>
  <si>
    <t>211Ponuk.cena El03</t>
  </si>
  <si>
    <t>HDPE chránička 40/32,6mm</t>
  </si>
  <si>
    <t>-1391584782</t>
  </si>
  <si>
    <t>553</t>
  </si>
  <si>
    <t>211Ponuk.cena El04</t>
  </si>
  <si>
    <t>IP kamera</t>
  </si>
  <si>
    <t>-1988618262</t>
  </si>
  <si>
    <t>554</t>
  </si>
  <si>
    <t>211Ponuk.cena El05</t>
  </si>
  <si>
    <t>Datová zásuvka 2xRJ45 Cat.6a</t>
  </si>
  <si>
    <t>-1322736073</t>
  </si>
  <si>
    <t>555</t>
  </si>
  <si>
    <t>211Ponuk.cena El06</t>
  </si>
  <si>
    <t>Videovrátnik (1x vnútorná jednotka, 2x vonkajšia jednotka, 2x el. zámok)</t>
  </si>
  <si>
    <t>341625821</t>
  </si>
  <si>
    <t>556</t>
  </si>
  <si>
    <t>211Ponuk.cena El07</t>
  </si>
  <si>
    <t>R-DAT (rack, prevodník optika-metalika, Router, switch, patch panel, pacht vodiče, UPS) - vrátane zoskladania a osadenia na miesto</t>
  </si>
  <si>
    <t>1277329018</t>
  </si>
  <si>
    <t>557</t>
  </si>
  <si>
    <t>211Ponuk.cena El08</t>
  </si>
  <si>
    <t xml:space="preserve">Stropný WiFi router </t>
  </si>
  <si>
    <t>1838789825</t>
  </si>
  <si>
    <t>558</t>
  </si>
  <si>
    <t>211Ponuk.cena El09</t>
  </si>
  <si>
    <t>Uvedenie systému do prevádzky</t>
  </si>
  <si>
    <t>1378097301</t>
  </si>
  <si>
    <t>559</t>
  </si>
  <si>
    <t>211Ponuk.cena El10</t>
  </si>
  <si>
    <t>-1015963576</t>
  </si>
  <si>
    <t>560</t>
  </si>
  <si>
    <t>211Ponuk.cena El11</t>
  </si>
  <si>
    <t>-1489642645</t>
  </si>
  <si>
    <t>561</t>
  </si>
  <si>
    <t>212Ponuk.cena El01</t>
  </si>
  <si>
    <t xml:space="preserve">Ústredňa EPS </t>
  </si>
  <si>
    <t>29190239</t>
  </si>
  <si>
    <t>562</t>
  </si>
  <si>
    <t>212Ponuk.cena El02</t>
  </si>
  <si>
    <t>Ovládací/dohladový panel EPS</t>
  </si>
  <si>
    <t>-1164197099</t>
  </si>
  <si>
    <t>563</t>
  </si>
  <si>
    <t>212Ponuk.cena El03</t>
  </si>
  <si>
    <t xml:space="preserve">Gélová batéria 12V/18Ah </t>
  </si>
  <si>
    <t>1923897152</t>
  </si>
  <si>
    <t>564</t>
  </si>
  <si>
    <t>212Ponuk.cena El04</t>
  </si>
  <si>
    <t xml:space="preserve">Pätica hlásiča </t>
  </si>
  <si>
    <t>-1419795630</t>
  </si>
  <si>
    <t>565</t>
  </si>
  <si>
    <t>212Ponuk.cena El05</t>
  </si>
  <si>
    <t>Modul  vstupno/výstupný</t>
  </si>
  <si>
    <t>-1661848158</t>
  </si>
  <si>
    <t>566</t>
  </si>
  <si>
    <t>212Ponuk.cena El06</t>
  </si>
  <si>
    <t>LSNi tlačítko, vnútorne, farba červená, resetovacie</t>
  </si>
  <si>
    <t>1480809559</t>
  </si>
  <si>
    <t>567</t>
  </si>
  <si>
    <t>212Ponuk.cena El07</t>
  </si>
  <si>
    <t>Opticko tepelný hlásič požiaru</t>
  </si>
  <si>
    <t>994231266</t>
  </si>
  <si>
    <t>568</t>
  </si>
  <si>
    <t>212Ponuk.cena El08</t>
  </si>
  <si>
    <t>Tepelný hlásič požiaru</t>
  </si>
  <si>
    <t>-1419039614</t>
  </si>
  <si>
    <t>569</t>
  </si>
  <si>
    <t>212Ponuk.cena El09</t>
  </si>
  <si>
    <t>Testovací kľúč k tlačítkam RW</t>
  </si>
  <si>
    <t>2144432466</t>
  </si>
  <si>
    <t>570</t>
  </si>
  <si>
    <t>212Ponuk.cena El10</t>
  </si>
  <si>
    <t>Paralelná LED signalizácia</t>
  </si>
  <si>
    <t>-1191227648</t>
  </si>
  <si>
    <t>571</t>
  </si>
  <si>
    <t>212Ponuk.cena El11</t>
  </si>
  <si>
    <t>Označenie hlásičov v priestore</t>
  </si>
  <si>
    <t>2107203409</t>
  </si>
  <si>
    <t>572</t>
  </si>
  <si>
    <t>212Ponuk.cena El12</t>
  </si>
  <si>
    <t>JE-H(st)H-V 1x2x0,8 E30, B2ca</t>
  </si>
  <si>
    <t>-1287303411</t>
  </si>
  <si>
    <t>573</t>
  </si>
  <si>
    <t>212Ponuk.cena El13</t>
  </si>
  <si>
    <t>JE-H(st)H-V 2x2x0,8 E30, B2ca</t>
  </si>
  <si>
    <t>1208283739</t>
  </si>
  <si>
    <t>574</t>
  </si>
  <si>
    <t>212Ponuk.cena El14</t>
  </si>
  <si>
    <t>Požiarna trasa pre EPS (napr. Príchytka káblová E 90 - UDF 6)</t>
  </si>
  <si>
    <t>1550451005</t>
  </si>
  <si>
    <t>575</t>
  </si>
  <si>
    <t>212Ponuk.cena El15</t>
  </si>
  <si>
    <t>Protipožiarny výplňový tmel, tuba 310ml</t>
  </si>
  <si>
    <t>143930023</t>
  </si>
  <si>
    <t>576</t>
  </si>
  <si>
    <t>212Ponuk.cena El16</t>
  </si>
  <si>
    <t>Prieraz stenou</t>
  </si>
  <si>
    <t>-1264285806</t>
  </si>
  <si>
    <t>577</t>
  </si>
  <si>
    <t>212Ponuk.cena El17</t>
  </si>
  <si>
    <t>-1856793656</t>
  </si>
  <si>
    <t>578</t>
  </si>
  <si>
    <t>212Ponuk.cena El18</t>
  </si>
  <si>
    <t>Zaškolenie obsluhy</t>
  </si>
  <si>
    <t>960714435</t>
  </si>
  <si>
    <t>579</t>
  </si>
  <si>
    <t>212Ponuk.cena El19</t>
  </si>
  <si>
    <t>-1046764516</t>
  </si>
  <si>
    <t>580</t>
  </si>
  <si>
    <t>212Ponuk.cena El20</t>
  </si>
  <si>
    <t>-1444427131</t>
  </si>
  <si>
    <t>581</t>
  </si>
  <si>
    <t>213Ponuk.cena El01</t>
  </si>
  <si>
    <t>Riadiaca jednotka pre HSP</t>
  </si>
  <si>
    <t>1653301565</t>
  </si>
  <si>
    <t>582</t>
  </si>
  <si>
    <t>213Ponuk.cena El02</t>
  </si>
  <si>
    <t>Ovládací/dohladový panel HSP</t>
  </si>
  <si>
    <t>1574998966</t>
  </si>
  <si>
    <t>583</t>
  </si>
  <si>
    <t>213Ponuk.cena El03</t>
  </si>
  <si>
    <t xml:space="preserve">Smerovač </t>
  </si>
  <si>
    <t>1869890001</t>
  </si>
  <si>
    <t>584</t>
  </si>
  <si>
    <t>213Ponuk.cena El04</t>
  </si>
  <si>
    <t xml:space="preserve">Stanica hlásateľa </t>
  </si>
  <si>
    <t>1068172854</t>
  </si>
  <si>
    <t>585</t>
  </si>
  <si>
    <t>213Ponuk.cena El05</t>
  </si>
  <si>
    <t>Zosilovač</t>
  </si>
  <si>
    <t>1987948085</t>
  </si>
  <si>
    <t>586</t>
  </si>
  <si>
    <t>213Ponuk.cena El06</t>
  </si>
  <si>
    <t>Reproduktor stropný 6W</t>
  </si>
  <si>
    <t>1688672261</t>
  </si>
  <si>
    <t>587</t>
  </si>
  <si>
    <t>213Ponuk.cena El07</t>
  </si>
  <si>
    <t>Protipožiarny kryt pre reproduktory</t>
  </si>
  <si>
    <t>-234106310</t>
  </si>
  <si>
    <t>588</t>
  </si>
  <si>
    <t>213Ponuk.cena El08</t>
  </si>
  <si>
    <t>Nabíjač batérii, 24V</t>
  </si>
  <si>
    <t>-2014705098</t>
  </si>
  <si>
    <t>589</t>
  </si>
  <si>
    <t>213Ponuk.cena El09</t>
  </si>
  <si>
    <t>Doska dohľadu nad linkami</t>
  </si>
  <si>
    <t>-1170719597</t>
  </si>
  <si>
    <t>590</t>
  </si>
  <si>
    <t>213Ponuk.cena El10</t>
  </si>
  <si>
    <t>Montážny držiak dosky dohľadu (sada)</t>
  </si>
  <si>
    <t>290856951</t>
  </si>
  <si>
    <t>591</t>
  </si>
  <si>
    <t>213Ponuk.cena El11</t>
  </si>
  <si>
    <t>Gélová batéria 12V18Ah</t>
  </si>
  <si>
    <t>569412005</t>
  </si>
  <si>
    <t>592</t>
  </si>
  <si>
    <t>213Ponuk.cena El12</t>
  </si>
  <si>
    <t>19" stojanový rozvádzač 42U, 800 × 800 mm</t>
  </si>
  <si>
    <t>-1722062498</t>
  </si>
  <si>
    <t>593</t>
  </si>
  <si>
    <t>213Ponuk.cena El13</t>
  </si>
  <si>
    <t>-1185116478</t>
  </si>
  <si>
    <t>594</t>
  </si>
  <si>
    <t>213Ponuk.cena El14</t>
  </si>
  <si>
    <t>JE-H(St)H EFK Cat6a E30, B2ca</t>
  </si>
  <si>
    <t>-848988648</t>
  </si>
  <si>
    <t>595</t>
  </si>
  <si>
    <t>213Ponuk.cena El15</t>
  </si>
  <si>
    <t>N2XH-O 2x2,5 E30, B2ca</t>
  </si>
  <si>
    <t>1662955282</t>
  </si>
  <si>
    <t>596</t>
  </si>
  <si>
    <t>213Ponuk.cena El16</t>
  </si>
  <si>
    <t>Požiarna trasa pre HSP (napr. Príchytka káblová E 90 - UDF 6)</t>
  </si>
  <si>
    <t>1499151777</t>
  </si>
  <si>
    <t>597</t>
  </si>
  <si>
    <t>213Ponuk.cena El17</t>
  </si>
  <si>
    <t>-2057681024</t>
  </si>
  <si>
    <t>598</t>
  </si>
  <si>
    <t>213Ponuk.cena El18</t>
  </si>
  <si>
    <t>Vyznačenie trasy vedenia podľa plánu</t>
  </si>
  <si>
    <t>-1842842552</t>
  </si>
  <si>
    <t>599</t>
  </si>
  <si>
    <t>213Ponuk.cena El19</t>
  </si>
  <si>
    <t>-1513951049</t>
  </si>
  <si>
    <t>600</t>
  </si>
  <si>
    <t>213Ponuk.cena El20</t>
  </si>
  <si>
    <t>-1689776010</t>
  </si>
  <si>
    <t>601</t>
  </si>
  <si>
    <t>213Ponuk.cena El21</t>
  </si>
  <si>
    <t>-1856346535</t>
  </si>
  <si>
    <t>602</t>
  </si>
  <si>
    <t>213Ponuk.cena El22</t>
  </si>
  <si>
    <t>331119121</t>
  </si>
  <si>
    <t>603</t>
  </si>
  <si>
    <t>213Ponuk.cena El23</t>
  </si>
  <si>
    <t>533992309</t>
  </si>
  <si>
    <t>604</t>
  </si>
  <si>
    <t>214Ponuk.cena El01</t>
  </si>
  <si>
    <t>Núdzove svietidlo LED IP65/IP20</t>
  </si>
  <si>
    <t>-473021892</t>
  </si>
  <si>
    <t>605</t>
  </si>
  <si>
    <t>214Ponuk.cena El02</t>
  </si>
  <si>
    <t>Protipanikové svietidlo LED IP65/IP20</t>
  </si>
  <si>
    <t>-84029826</t>
  </si>
  <si>
    <t>606</t>
  </si>
  <si>
    <t>214Ponuk.cena El03</t>
  </si>
  <si>
    <t>Ústredňa 8 svetelných okruhov (vyžaduje 2 batérie 12V/33Ah)</t>
  </si>
  <si>
    <t>1054037981</t>
  </si>
  <si>
    <t>607</t>
  </si>
  <si>
    <t>214Ponuk.cena El04</t>
  </si>
  <si>
    <t>Rozširovacia karta ETHERNET</t>
  </si>
  <si>
    <t>-926135894</t>
  </si>
  <si>
    <t>608</t>
  </si>
  <si>
    <t>214Ponuk.cena El05</t>
  </si>
  <si>
    <t>Monit. relé pre kontrolu nadpätia/podpätia, výstup 1x8A prep.</t>
  </si>
  <si>
    <t>-722744926</t>
  </si>
  <si>
    <t>609</t>
  </si>
  <si>
    <t>214Ponuk.cena El06</t>
  </si>
  <si>
    <t>Bez-údržbová batéria 12V/33Ah</t>
  </si>
  <si>
    <t>1937279725</t>
  </si>
  <si>
    <t>610</t>
  </si>
  <si>
    <t>214Ponuk.cena El07</t>
  </si>
  <si>
    <t>Kábel N2XH-J 2x1,5, FE180/PS60, B2ca-a1,s1,d1</t>
  </si>
  <si>
    <t>1688219886</t>
  </si>
  <si>
    <t>611</t>
  </si>
  <si>
    <t>214Ponuk.cena El08</t>
  </si>
  <si>
    <t>Inštalačná krabica požiarne odolná PS60</t>
  </si>
  <si>
    <t>542792560</t>
  </si>
  <si>
    <t>612</t>
  </si>
  <si>
    <t>214Ponuk.cena El09</t>
  </si>
  <si>
    <t>Požiarna trasa pre CBS (napr. Príchytka káblová E 90 - UDF 6)</t>
  </si>
  <si>
    <t>1294326386</t>
  </si>
  <si>
    <t>613</t>
  </si>
  <si>
    <t>214Ponuk.cena El10</t>
  </si>
  <si>
    <t>Uvedenie systému do prevádzky, programovanie a zaškolenie obsluhy</t>
  </si>
  <si>
    <t>-197429024</t>
  </si>
  <si>
    <t>614</t>
  </si>
  <si>
    <t>214Ponuk.cena El11</t>
  </si>
  <si>
    <t>-1991524394</t>
  </si>
  <si>
    <t>615</t>
  </si>
  <si>
    <t>214Ponuk.cena El12</t>
  </si>
  <si>
    <t>-1482451770</t>
  </si>
  <si>
    <t>617</t>
  </si>
  <si>
    <t>215Ponuk.cena El01</t>
  </si>
  <si>
    <t>Rozvodná istiaca skriňa RIS4/S</t>
  </si>
  <si>
    <t>2146835791</t>
  </si>
  <si>
    <t>618</t>
  </si>
  <si>
    <t>215Ponuk.cena El02</t>
  </si>
  <si>
    <t>PRAFlaSAFE X-J 5x70 SM B2ca s1 d1 a1</t>
  </si>
  <si>
    <t>-355620143</t>
  </si>
  <si>
    <t>619</t>
  </si>
  <si>
    <t>215Ponuk.cena El03</t>
  </si>
  <si>
    <t>PRAFlaSAFE X-J 5x25 SM B2ca s1 d1 a1</t>
  </si>
  <si>
    <t>-415905145</t>
  </si>
  <si>
    <t>620</t>
  </si>
  <si>
    <t>215Ponuk.cena El04</t>
  </si>
  <si>
    <t>PRAFlaDur 90-J 5x16 RM P90-R PS90 B2ca s1 d1 a1</t>
  </si>
  <si>
    <t>-1204460368</t>
  </si>
  <si>
    <t>621</t>
  </si>
  <si>
    <t>215Ponuk.cena El05</t>
  </si>
  <si>
    <t>H07Z-K 25 z/ž</t>
  </si>
  <si>
    <t>-1063436390</t>
  </si>
  <si>
    <t>622</t>
  </si>
  <si>
    <t>215Ponuk.cena El06</t>
  </si>
  <si>
    <t>Káblová príchytka napr. 733 23 FT</t>
  </si>
  <si>
    <t>683405628</t>
  </si>
  <si>
    <t>623</t>
  </si>
  <si>
    <t>215Ponuk.cena El07</t>
  </si>
  <si>
    <t>Protipožiarna skrutková kotva napr. MMS+ 6x50</t>
  </si>
  <si>
    <t>-982831361</t>
  </si>
  <si>
    <t>624</t>
  </si>
  <si>
    <t>215Ponuk.cena El08</t>
  </si>
  <si>
    <t>Protipožiarna pena napr. FBS-S</t>
  </si>
  <si>
    <t>-1419970751</t>
  </si>
  <si>
    <t>625</t>
  </si>
  <si>
    <t>215Ponuk.cena El09</t>
  </si>
  <si>
    <t>Elektorinštalačná rúrka napr. GUS60G</t>
  </si>
  <si>
    <t>-2089477858</t>
  </si>
  <si>
    <t>626</t>
  </si>
  <si>
    <t>215Ponuk.cena El10</t>
  </si>
  <si>
    <t>Elektorinštalačná rúrka napr. GUS40G</t>
  </si>
  <si>
    <t>1679394401</t>
  </si>
  <si>
    <t>627</t>
  </si>
  <si>
    <t>215Ponuk.cena El11</t>
  </si>
  <si>
    <t>-948788913</t>
  </si>
  <si>
    <t>628</t>
  </si>
  <si>
    <t>215Ponuk.cena El12</t>
  </si>
  <si>
    <t>Búracie práce murovaného podstavca pod rozvádzačom R4/S</t>
  </si>
  <si>
    <t>-1200978685</t>
  </si>
  <si>
    <t>629</t>
  </si>
  <si>
    <t>215Ponuk.cena El13</t>
  </si>
  <si>
    <t>Odpojenie jestvujúceho kábla 1-AYKY-J 3x240+120</t>
  </si>
  <si>
    <t>999081172</t>
  </si>
  <si>
    <t>630</t>
  </si>
  <si>
    <t>215Ponuk.cena El14</t>
  </si>
  <si>
    <t>Odpojenie jestvujúceho kábla 1-AYKY-J 4x70</t>
  </si>
  <si>
    <t>-2030649889</t>
  </si>
  <si>
    <t>631</t>
  </si>
  <si>
    <t>215Ponuk.cena El15</t>
  </si>
  <si>
    <t>Odpojenie jestvujúceho kábla 1-AYKY-J 4x50</t>
  </si>
  <si>
    <t>-2086132649</t>
  </si>
  <si>
    <t>632</t>
  </si>
  <si>
    <t>215Ponuk.cena El16</t>
  </si>
  <si>
    <t>Odpojenie jestvujúceho kábla 1-AYKY-J 4x16</t>
  </si>
  <si>
    <t>832799727</t>
  </si>
  <si>
    <t>633</t>
  </si>
  <si>
    <t>215Ponuk.cena El17</t>
  </si>
  <si>
    <t>Odpojenie jestvujúceho kábla 1-AYKY-J 4x10</t>
  </si>
  <si>
    <t>1277214821</t>
  </si>
  <si>
    <t>634</t>
  </si>
  <si>
    <t>215Ponuk.cena El18</t>
  </si>
  <si>
    <t>Demontáž jestvujúceho kábla 1-AYKY-J 4x70</t>
  </si>
  <si>
    <t>1952161825</t>
  </si>
  <si>
    <t>635</t>
  </si>
  <si>
    <t>215Ponuk.cena El19</t>
  </si>
  <si>
    <t>Demontáž jestvujúceho kábla 1-AYKY-J 4x50</t>
  </si>
  <si>
    <t>-1286793178</t>
  </si>
  <si>
    <t>636</t>
  </si>
  <si>
    <t>215Ponuk.cena El20</t>
  </si>
  <si>
    <t>Demontáž jestvujúceho kábla 1-AYKY-J 4x16</t>
  </si>
  <si>
    <t>806537634</t>
  </si>
  <si>
    <t>637</t>
  </si>
  <si>
    <t>215Ponuk.cena El21</t>
  </si>
  <si>
    <t>Demontáž jestvujúceho kábla 1-AYKY-J 4x10</t>
  </si>
  <si>
    <t>1266966437</t>
  </si>
  <si>
    <t>638</t>
  </si>
  <si>
    <t>215Ponuk.cena El22</t>
  </si>
  <si>
    <t>Demontáž jestvujúcej rozvodnej istiacej skrine RIS1</t>
  </si>
  <si>
    <t>37460594</t>
  </si>
  <si>
    <t>639</t>
  </si>
  <si>
    <t>215Ponuk.cena El23</t>
  </si>
  <si>
    <t xml:space="preserve">Vŕtanie otvoru ø70mm v betóne hrúbky 200mm </t>
  </si>
  <si>
    <t>-1439202884</t>
  </si>
  <si>
    <t>640</t>
  </si>
  <si>
    <t>215Ponuk.cena El24</t>
  </si>
  <si>
    <t>Zaústenie a pripojenie existujúceho kábla 1-AYKY-J 3x240+70</t>
  </si>
  <si>
    <t>813836508</t>
  </si>
  <si>
    <t>641</t>
  </si>
  <si>
    <t>215Ponuk.cena El25</t>
  </si>
  <si>
    <t>Zaústenie a pripojenie existujúceho kábla 1-AYKY-J 4x50</t>
  </si>
  <si>
    <t>1881764041</t>
  </si>
  <si>
    <t>642</t>
  </si>
  <si>
    <t>215Ponuk.cena El26</t>
  </si>
  <si>
    <t>Zaústenie a pripojenie kábla 5x70</t>
  </si>
  <si>
    <t>310405491</t>
  </si>
  <si>
    <t>643</t>
  </si>
  <si>
    <t>215Ponuk.cena El27</t>
  </si>
  <si>
    <t>Zaústenie a pripojenie kábla 5x25</t>
  </si>
  <si>
    <t>-801481909</t>
  </si>
  <si>
    <t>644</t>
  </si>
  <si>
    <t>215Ponuk.cena El28</t>
  </si>
  <si>
    <t>Zaústenie a pripojenie kábla 5x16</t>
  </si>
  <si>
    <t>417943270</t>
  </si>
  <si>
    <t>645</t>
  </si>
  <si>
    <t>215Ponuk.cena El29</t>
  </si>
  <si>
    <t>Pripojenie vodiča H07Z-K 25 z/ž</t>
  </si>
  <si>
    <t>-1140961027</t>
  </si>
  <si>
    <t>646</t>
  </si>
  <si>
    <t>215Ponuk.cena El30</t>
  </si>
  <si>
    <t>Vykonanie východiskovej revízie, vypracovanie revíznej správy</t>
  </si>
  <si>
    <t>439558773</t>
  </si>
  <si>
    <t>Investičné náklady neobsiahnuté v cenách</t>
  </si>
  <si>
    <t>616</t>
  </si>
  <si>
    <t>0006000</t>
  </si>
  <si>
    <t>Zariadenie staveniska - náklady prevádzkové,výrobné,sociálne a vyvolané investície zariadenia staveniska</t>
  </si>
  <si>
    <t>-505359811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</si>
</sst>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0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2" xfId="0" applyFont="1" applyBorder="1" applyAlignment="1">
      <alignment horizontal="center" vertical="center"/>
    </xf>
    <xf numFmtId="49" fontId="21" fillId="0" borderId="22" xfId="0" applyNumberFormat="1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center" vertical="center" wrapText="1"/>
    </xf>
    <xf numFmtId="167" fontId="21" fillId="0" borderId="22" xfId="0" applyNumberFormat="1" applyFont="1" applyBorder="1" applyAlignment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22" xfId="0" applyFont="1" applyBorder="1" applyAlignment="1">
      <alignment horizontal="center" vertical="center"/>
    </xf>
    <xf numFmtId="49" fontId="32" fillId="0" borderId="22" xfId="0" applyNumberFormat="1" applyFont="1" applyBorder="1" applyAlignment="1">
      <alignment horizontal="left" vertical="center" wrapText="1"/>
    </xf>
    <xf numFmtId="0" fontId="32" fillId="0" borderId="22" xfId="0" applyFont="1" applyBorder="1" applyAlignment="1">
      <alignment horizontal="left" vertical="center" wrapText="1"/>
    </xf>
    <xf numFmtId="0" fontId="32" fillId="0" borderId="22" xfId="0" applyFont="1" applyBorder="1" applyAlignment="1">
      <alignment horizontal="center" vertical="center" wrapText="1"/>
    </xf>
    <xf numFmtId="167" fontId="32" fillId="0" borderId="22" xfId="0" applyNumberFormat="1" applyFont="1" applyBorder="1" applyAlignment="1">
      <alignment vertical="center"/>
    </xf>
    <xf numFmtId="4" fontId="32" fillId="2" borderId="22" xfId="0" applyNumberFormat="1" applyFont="1" applyFill="1" applyBorder="1" applyAlignment="1" applyProtection="1">
      <alignment vertical="center"/>
      <protection locked="0"/>
    </xf>
    <xf numFmtId="4" fontId="32" fillId="0" borderId="22" xfId="0" applyNumberFormat="1" applyFont="1" applyBorder="1" applyAlignment="1">
      <alignment vertical="center"/>
    </xf>
    <xf numFmtId="0" fontId="33" fillId="0" borderId="22" xfId="0" applyFont="1" applyBorder="1" applyAlignment="1">
      <alignment vertical="center"/>
    </xf>
    <xf numFmtId="0" fontId="33" fillId="0" borderId="3" xfId="0" applyFont="1" applyBorder="1" applyAlignment="1">
      <alignment vertical="center"/>
    </xf>
    <xf numFmtId="0" fontId="32" fillId="2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Alignment="1">
      <alignment horizontal="center" vertical="center"/>
    </xf>
    <xf numFmtId="167" fontId="21" fillId="2" borderId="22" xfId="0" applyNumberFormat="1" applyFont="1" applyFill="1" applyBorder="1" applyAlignment="1" applyProtection="1">
      <alignment vertical="center"/>
      <protection locked="0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right" vertical="center"/>
    </xf>
    <xf numFmtId="0" fontId="21" fillId="4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ht="36.950000000000003" customHeight="1"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166"/>
      <c r="BE2" s="166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>
      <c r="B4" s="16"/>
      <c r="D4" s="17" t="s">
        <v>8</v>
      </c>
      <c r="AR4" s="16"/>
      <c r="AS4" s="18" t="s">
        <v>9</v>
      </c>
      <c r="BE4" s="19" t="s">
        <v>10</v>
      </c>
      <c r="BS4" s="13" t="s">
        <v>11</v>
      </c>
    </row>
    <row r="5" spans="1:74" ht="12" customHeight="1">
      <c r="B5" s="16"/>
      <c r="D5" s="20" t="s">
        <v>12</v>
      </c>
      <c r="K5" s="165" t="s">
        <v>13</v>
      </c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R5" s="16"/>
      <c r="BE5" s="162" t="s">
        <v>14</v>
      </c>
      <c r="BS5" s="13" t="s">
        <v>6</v>
      </c>
    </row>
    <row r="6" spans="1:74" ht="36.950000000000003" customHeight="1">
      <c r="B6" s="16"/>
      <c r="D6" s="22" t="s">
        <v>15</v>
      </c>
      <c r="K6" s="167" t="s">
        <v>16</v>
      </c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6"/>
      <c r="AR6" s="16"/>
      <c r="BE6" s="163"/>
      <c r="BS6" s="13" t="s">
        <v>6</v>
      </c>
    </row>
    <row r="7" spans="1:74" ht="12" customHeight="1">
      <c r="B7" s="16"/>
      <c r="D7" s="23" t="s">
        <v>17</v>
      </c>
      <c r="K7" s="21" t="s">
        <v>18</v>
      </c>
      <c r="AK7" s="23" t="s">
        <v>19</v>
      </c>
      <c r="AN7" s="21" t="s">
        <v>20</v>
      </c>
      <c r="AR7" s="16"/>
      <c r="BE7" s="163"/>
      <c r="BS7" s="13" t="s">
        <v>6</v>
      </c>
    </row>
    <row r="8" spans="1:74" ht="12" customHeight="1">
      <c r="B8" s="16"/>
      <c r="D8" s="23" t="s">
        <v>21</v>
      </c>
      <c r="K8" s="21" t="s">
        <v>22</v>
      </c>
      <c r="AK8" s="23" t="s">
        <v>23</v>
      </c>
      <c r="AN8" s="24" t="s">
        <v>24</v>
      </c>
      <c r="AR8" s="16"/>
      <c r="BE8" s="163"/>
      <c r="BS8" s="13" t="s">
        <v>6</v>
      </c>
    </row>
    <row r="9" spans="1:74" ht="29.25" customHeight="1">
      <c r="B9" s="16"/>
      <c r="D9" s="20" t="s">
        <v>25</v>
      </c>
      <c r="K9" s="25" t="s">
        <v>26</v>
      </c>
      <c r="AR9" s="16"/>
      <c r="BE9" s="163"/>
      <c r="BS9" s="13" t="s">
        <v>6</v>
      </c>
    </row>
    <row r="10" spans="1:74" ht="12" customHeight="1">
      <c r="B10" s="16"/>
      <c r="D10" s="23" t="s">
        <v>27</v>
      </c>
      <c r="AK10" s="23" t="s">
        <v>28</v>
      </c>
      <c r="AN10" s="21" t="s">
        <v>29</v>
      </c>
      <c r="AR10" s="16"/>
      <c r="BE10" s="163"/>
      <c r="BS10" s="13" t="s">
        <v>6</v>
      </c>
    </row>
    <row r="11" spans="1:74" ht="18.399999999999999" customHeight="1">
      <c r="B11" s="16"/>
      <c r="E11" s="21" t="s">
        <v>30</v>
      </c>
      <c r="AK11" s="23" t="s">
        <v>31</v>
      </c>
      <c r="AN11" s="21" t="s">
        <v>32</v>
      </c>
      <c r="AR11" s="16"/>
      <c r="BE11" s="163"/>
      <c r="BS11" s="13" t="s">
        <v>6</v>
      </c>
    </row>
    <row r="12" spans="1:74" ht="6.95" customHeight="1">
      <c r="B12" s="16"/>
      <c r="AR12" s="16"/>
      <c r="BE12" s="163"/>
      <c r="BS12" s="13" t="s">
        <v>6</v>
      </c>
    </row>
    <row r="13" spans="1:74" ht="12" customHeight="1">
      <c r="B13" s="16"/>
      <c r="D13" s="23" t="s">
        <v>33</v>
      </c>
      <c r="AK13" s="23" t="s">
        <v>28</v>
      </c>
      <c r="AN13" s="26" t="s">
        <v>34</v>
      </c>
      <c r="AR13" s="16"/>
      <c r="BE13" s="163"/>
      <c r="BS13" s="13" t="s">
        <v>6</v>
      </c>
    </row>
    <row r="14" spans="1:74" ht="12.75">
      <c r="B14" s="16"/>
      <c r="E14" s="168" t="s">
        <v>34</v>
      </c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23" t="s">
        <v>31</v>
      </c>
      <c r="AN14" s="26" t="s">
        <v>34</v>
      </c>
      <c r="AR14" s="16"/>
      <c r="BE14" s="163"/>
      <c r="BS14" s="13" t="s">
        <v>6</v>
      </c>
    </row>
    <row r="15" spans="1:74" ht="6.95" customHeight="1">
      <c r="B15" s="16"/>
      <c r="AR15" s="16"/>
      <c r="BE15" s="163"/>
      <c r="BS15" s="13" t="s">
        <v>4</v>
      </c>
    </row>
    <row r="16" spans="1:74" ht="12" customHeight="1">
      <c r="B16" s="16"/>
      <c r="D16" s="23" t="s">
        <v>35</v>
      </c>
      <c r="AK16" s="23" t="s">
        <v>28</v>
      </c>
      <c r="AN16" s="21" t="s">
        <v>36</v>
      </c>
      <c r="AR16" s="16"/>
      <c r="BE16" s="163"/>
      <c r="BS16" s="13" t="s">
        <v>4</v>
      </c>
    </row>
    <row r="17" spans="2:71" ht="18.399999999999999" customHeight="1">
      <c r="B17" s="16"/>
      <c r="E17" s="21" t="s">
        <v>37</v>
      </c>
      <c r="AK17" s="23" t="s">
        <v>31</v>
      </c>
      <c r="AN17" s="21" t="s">
        <v>38</v>
      </c>
      <c r="AR17" s="16"/>
      <c r="BE17" s="163"/>
      <c r="BS17" s="13" t="s">
        <v>39</v>
      </c>
    </row>
    <row r="18" spans="2:71" ht="6.95" customHeight="1">
      <c r="B18" s="16"/>
      <c r="AR18" s="16"/>
      <c r="BE18" s="163"/>
      <c r="BS18" s="13" t="s">
        <v>6</v>
      </c>
    </row>
    <row r="19" spans="2:71" ht="12" customHeight="1">
      <c r="B19" s="16"/>
      <c r="D19" s="23" t="s">
        <v>40</v>
      </c>
      <c r="AK19" s="23" t="s">
        <v>28</v>
      </c>
      <c r="AN19" s="21" t="s">
        <v>36</v>
      </c>
      <c r="AR19" s="16"/>
      <c r="BE19" s="163"/>
      <c r="BS19" s="13" t="s">
        <v>6</v>
      </c>
    </row>
    <row r="20" spans="2:71" ht="18.399999999999999" customHeight="1">
      <c r="B20" s="16"/>
      <c r="E20" s="21" t="s">
        <v>37</v>
      </c>
      <c r="AK20" s="23" t="s">
        <v>31</v>
      </c>
      <c r="AN20" s="21" t="s">
        <v>38</v>
      </c>
      <c r="AR20" s="16"/>
      <c r="BE20" s="163"/>
      <c r="BS20" s="13" t="s">
        <v>39</v>
      </c>
    </row>
    <row r="21" spans="2:71" ht="6.95" customHeight="1">
      <c r="B21" s="16"/>
      <c r="AR21" s="16"/>
      <c r="BE21" s="163"/>
    </row>
    <row r="22" spans="2:71" ht="12" customHeight="1">
      <c r="B22" s="16"/>
      <c r="D22" s="23" t="s">
        <v>41</v>
      </c>
      <c r="AR22" s="16"/>
      <c r="BE22" s="163"/>
    </row>
    <row r="23" spans="2:71" ht="16.5" customHeight="1">
      <c r="B23" s="16"/>
      <c r="E23" s="170" t="s">
        <v>1</v>
      </c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70"/>
      <c r="AB23" s="170"/>
      <c r="AC23" s="170"/>
      <c r="AD23" s="170"/>
      <c r="AE23" s="170"/>
      <c r="AF23" s="170"/>
      <c r="AG23" s="170"/>
      <c r="AH23" s="170"/>
      <c r="AI23" s="170"/>
      <c r="AJ23" s="170"/>
      <c r="AK23" s="170"/>
      <c r="AL23" s="170"/>
      <c r="AM23" s="170"/>
      <c r="AN23" s="170"/>
      <c r="AR23" s="16"/>
      <c r="BE23" s="163"/>
    </row>
    <row r="24" spans="2:71" ht="6.95" customHeight="1">
      <c r="B24" s="16"/>
      <c r="AR24" s="16"/>
      <c r="BE24" s="163"/>
    </row>
    <row r="25" spans="2:71" ht="6.95" customHeight="1">
      <c r="B25" s="16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6"/>
      <c r="BE25" s="163"/>
    </row>
    <row r="26" spans="2:71" s="1" customFormat="1" ht="25.9" customHeight="1">
      <c r="B26" s="29"/>
      <c r="D26" s="30" t="s">
        <v>42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171">
        <f>ROUND(AG94,2)</f>
        <v>0</v>
      </c>
      <c r="AL26" s="172"/>
      <c r="AM26" s="172"/>
      <c r="AN26" s="172"/>
      <c r="AO26" s="172"/>
      <c r="AR26" s="29"/>
      <c r="BE26" s="163"/>
    </row>
    <row r="27" spans="2:71" s="1" customFormat="1" ht="6.95" customHeight="1">
      <c r="B27" s="29"/>
      <c r="AR27" s="29"/>
      <c r="BE27" s="163"/>
    </row>
    <row r="28" spans="2:71" s="1" customFormat="1" ht="12.75">
      <c r="B28" s="29"/>
      <c r="L28" s="173" t="s">
        <v>43</v>
      </c>
      <c r="M28" s="173"/>
      <c r="N28" s="173"/>
      <c r="O28" s="173"/>
      <c r="P28" s="173"/>
      <c r="W28" s="173" t="s">
        <v>44</v>
      </c>
      <c r="X28" s="173"/>
      <c r="Y28" s="173"/>
      <c r="Z28" s="173"/>
      <c r="AA28" s="173"/>
      <c r="AB28" s="173"/>
      <c r="AC28" s="173"/>
      <c r="AD28" s="173"/>
      <c r="AE28" s="173"/>
      <c r="AK28" s="173" t="s">
        <v>45</v>
      </c>
      <c r="AL28" s="173"/>
      <c r="AM28" s="173"/>
      <c r="AN28" s="173"/>
      <c r="AO28" s="173"/>
      <c r="AR28" s="29"/>
      <c r="BE28" s="163"/>
    </row>
    <row r="29" spans="2:71" s="2" customFormat="1" ht="14.45" customHeight="1">
      <c r="B29" s="33"/>
      <c r="D29" s="23" t="s">
        <v>46</v>
      </c>
      <c r="F29" s="34" t="s">
        <v>47</v>
      </c>
      <c r="L29" s="176">
        <v>0.23</v>
      </c>
      <c r="M29" s="175"/>
      <c r="N29" s="175"/>
      <c r="O29" s="175"/>
      <c r="P29" s="175"/>
      <c r="Q29" s="35"/>
      <c r="R29" s="35"/>
      <c r="S29" s="35"/>
      <c r="T29" s="35"/>
      <c r="U29" s="35"/>
      <c r="V29" s="35"/>
      <c r="W29" s="174">
        <f>ROUND(AZ94, 2)</f>
        <v>0</v>
      </c>
      <c r="X29" s="175"/>
      <c r="Y29" s="175"/>
      <c r="Z29" s="175"/>
      <c r="AA29" s="175"/>
      <c r="AB29" s="175"/>
      <c r="AC29" s="175"/>
      <c r="AD29" s="175"/>
      <c r="AE29" s="175"/>
      <c r="AF29" s="35"/>
      <c r="AG29" s="35"/>
      <c r="AH29" s="35"/>
      <c r="AI29" s="35"/>
      <c r="AJ29" s="35"/>
      <c r="AK29" s="174">
        <f>ROUND(AV94, 2)</f>
        <v>0</v>
      </c>
      <c r="AL29" s="175"/>
      <c r="AM29" s="175"/>
      <c r="AN29" s="175"/>
      <c r="AO29" s="175"/>
      <c r="AP29" s="35"/>
      <c r="AQ29" s="35"/>
      <c r="AR29" s="36"/>
      <c r="AS29" s="35"/>
      <c r="AT29" s="35"/>
      <c r="AU29" s="35"/>
      <c r="AV29" s="35"/>
      <c r="AW29" s="35"/>
      <c r="AX29" s="35"/>
      <c r="AY29" s="35"/>
      <c r="AZ29" s="35"/>
      <c r="BE29" s="164"/>
    </row>
    <row r="30" spans="2:71" s="2" customFormat="1" ht="14.45" customHeight="1">
      <c r="B30" s="33"/>
      <c r="F30" s="34" t="s">
        <v>48</v>
      </c>
      <c r="L30" s="176">
        <v>0.23</v>
      </c>
      <c r="M30" s="175"/>
      <c r="N30" s="175"/>
      <c r="O30" s="175"/>
      <c r="P30" s="175"/>
      <c r="Q30" s="35"/>
      <c r="R30" s="35"/>
      <c r="S30" s="35"/>
      <c r="T30" s="35"/>
      <c r="U30" s="35"/>
      <c r="V30" s="35"/>
      <c r="W30" s="174">
        <f>ROUND(BA94, 2)</f>
        <v>0</v>
      </c>
      <c r="X30" s="175"/>
      <c r="Y30" s="175"/>
      <c r="Z30" s="175"/>
      <c r="AA30" s="175"/>
      <c r="AB30" s="175"/>
      <c r="AC30" s="175"/>
      <c r="AD30" s="175"/>
      <c r="AE30" s="175"/>
      <c r="AF30" s="35"/>
      <c r="AG30" s="35"/>
      <c r="AH30" s="35"/>
      <c r="AI30" s="35"/>
      <c r="AJ30" s="35"/>
      <c r="AK30" s="174">
        <f>ROUND(AW94, 2)</f>
        <v>0</v>
      </c>
      <c r="AL30" s="175"/>
      <c r="AM30" s="175"/>
      <c r="AN30" s="175"/>
      <c r="AO30" s="175"/>
      <c r="AP30" s="35"/>
      <c r="AQ30" s="35"/>
      <c r="AR30" s="36"/>
      <c r="AS30" s="35"/>
      <c r="AT30" s="35"/>
      <c r="AU30" s="35"/>
      <c r="AV30" s="35"/>
      <c r="AW30" s="35"/>
      <c r="AX30" s="35"/>
      <c r="AY30" s="35"/>
      <c r="AZ30" s="35"/>
      <c r="BE30" s="164"/>
    </row>
    <row r="31" spans="2:71" s="2" customFormat="1" ht="14.45" hidden="1" customHeight="1">
      <c r="B31" s="33"/>
      <c r="F31" s="23" t="s">
        <v>49</v>
      </c>
      <c r="L31" s="179">
        <v>0.23</v>
      </c>
      <c r="M31" s="178"/>
      <c r="N31" s="178"/>
      <c r="O31" s="178"/>
      <c r="P31" s="178"/>
      <c r="W31" s="177">
        <f>ROUND(BB94, 2)</f>
        <v>0</v>
      </c>
      <c r="X31" s="178"/>
      <c r="Y31" s="178"/>
      <c r="Z31" s="178"/>
      <c r="AA31" s="178"/>
      <c r="AB31" s="178"/>
      <c r="AC31" s="178"/>
      <c r="AD31" s="178"/>
      <c r="AE31" s="178"/>
      <c r="AK31" s="177">
        <v>0</v>
      </c>
      <c r="AL31" s="178"/>
      <c r="AM31" s="178"/>
      <c r="AN31" s="178"/>
      <c r="AO31" s="178"/>
      <c r="AR31" s="33"/>
      <c r="BE31" s="164"/>
    </row>
    <row r="32" spans="2:71" s="2" customFormat="1" ht="14.45" hidden="1" customHeight="1">
      <c r="B32" s="33"/>
      <c r="F32" s="23" t="s">
        <v>50</v>
      </c>
      <c r="L32" s="179">
        <v>0.23</v>
      </c>
      <c r="M32" s="178"/>
      <c r="N32" s="178"/>
      <c r="O32" s="178"/>
      <c r="P32" s="178"/>
      <c r="W32" s="177">
        <f>ROUND(BC94, 2)</f>
        <v>0</v>
      </c>
      <c r="X32" s="178"/>
      <c r="Y32" s="178"/>
      <c r="Z32" s="178"/>
      <c r="AA32" s="178"/>
      <c r="AB32" s="178"/>
      <c r="AC32" s="178"/>
      <c r="AD32" s="178"/>
      <c r="AE32" s="178"/>
      <c r="AK32" s="177">
        <v>0</v>
      </c>
      <c r="AL32" s="178"/>
      <c r="AM32" s="178"/>
      <c r="AN32" s="178"/>
      <c r="AO32" s="178"/>
      <c r="AR32" s="33"/>
      <c r="BE32" s="164"/>
    </row>
    <row r="33" spans="2:57" s="2" customFormat="1" ht="14.45" hidden="1" customHeight="1">
      <c r="B33" s="33"/>
      <c r="F33" s="34" t="s">
        <v>51</v>
      </c>
      <c r="L33" s="176">
        <v>0</v>
      </c>
      <c r="M33" s="175"/>
      <c r="N33" s="175"/>
      <c r="O33" s="175"/>
      <c r="P33" s="175"/>
      <c r="Q33" s="35"/>
      <c r="R33" s="35"/>
      <c r="S33" s="35"/>
      <c r="T33" s="35"/>
      <c r="U33" s="35"/>
      <c r="V33" s="35"/>
      <c r="W33" s="174">
        <f>ROUND(BD94, 2)</f>
        <v>0</v>
      </c>
      <c r="X33" s="175"/>
      <c r="Y33" s="175"/>
      <c r="Z33" s="175"/>
      <c r="AA33" s="175"/>
      <c r="AB33" s="175"/>
      <c r="AC33" s="175"/>
      <c r="AD33" s="175"/>
      <c r="AE33" s="175"/>
      <c r="AF33" s="35"/>
      <c r="AG33" s="35"/>
      <c r="AH33" s="35"/>
      <c r="AI33" s="35"/>
      <c r="AJ33" s="35"/>
      <c r="AK33" s="174">
        <v>0</v>
      </c>
      <c r="AL33" s="175"/>
      <c r="AM33" s="175"/>
      <c r="AN33" s="175"/>
      <c r="AO33" s="175"/>
      <c r="AP33" s="35"/>
      <c r="AQ33" s="35"/>
      <c r="AR33" s="36"/>
      <c r="AS33" s="35"/>
      <c r="AT33" s="35"/>
      <c r="AU33" s="35"/>
      <c r="AV33" s="35"/>
      <c r="AW33" s="35"/>
      <c r="AX33" s="35"/>
      <c r="AY33" s="35"/>
      <c r="AZ33" s="35"/>
      <c r="BE33" s="164"/>
    </row>
    <row r="34" spans="2:57" s="1" customFormat="1" ht="6.95" customHeight="1">
      <c r="B34" s="29"/>
      <c r="AR34" s="29"/>
      <c r="BE34" s="163"/>
    </row>
    <row r="35" spans="2:57" s="1" customFormat="1" ht="25.9" customHeight="1">
      <c r="B35" s="29"/>
      <c r="C35" s="37"/>
      <c r="D35" s="38" t="s">
        <v>52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53</v>
      </c>
      <c r="U35" s="39"/>
      <c r="V35" s="39"/>
      <c r="W35" s="39"/>
      <c r="X35" s="180" t="s">
        <v>54</v>
      </c>
      <c r="Y35" s="181"/>
      <c r="Z35" s="181"/>
      <c r="AA35" s="181"/>
      <c r="AB35" s="181"/>
      <c r="AC35" s="39"/>
      <c r="AD35" s="39"/>
      <c r="AE35" s="39"/>
      <c r="AF35" s="39"/>
      <c r="AG35" s="39"/>
      <c r="AH35" s="39"/>
      <c r="AI35" s="39"/>
      <c r="AJ35" s="39"/>
      <c r="AK35" s="182">
        <f>SUM(AK26:AK33)</f>
        <v>0</v>
      </c>
      <c r="AL35" s="181"/>
      <c r="AM35" s="181"/>
      <c r="AN35" s="181"/>
      <c r="AO35" s="183"/>
      <c r="AP35" s="37"/>
      <c r="AQ35" s="37"/>
      <c r="AR35" s="29"/>
    </row>
    <row r="36" spans="2:57" s="1" customFormat="1" ht="6.95" customHeight="1">
      <c r="B36" s="29"/>
      <c r="AR36" s="29"/>
    </row>
    <row r="37" spans="2:57" s="1" customFormat="1" ht="14.45" customHeight="1">
      <c r="B37" s="29"/>
      <c r="AR37" s="29"/>
    </row>
    <row r="38" spans="2:57" ht="14.45" customHeight="1">
      <c r="B38" s="16"/>
      <c r="AR38" s="16"/>
    </row>
    <row r="39" spans="2:57" ht="14.45" customHeight="1">
      <c r="B39" s="16"/>
      <c r="AR39" s="16"/>
    </row>
    <row r="40" spans="2:57" ht="14.45" customHeight="1">
      <c r="B40" s="16"/>
      <c r="AR40" s="16"/>
    </row>
    <row r="41" spans="2:57" ht="14.45" customHeight="1">
      <c r="B41" s="16"/>
      <c r="AR41" s="16"/>
    </row>
    <row r="42" spans="2:57" ht="14.45" customHeight="1">
      <c r="B42" s="16"/>
      <c r="AR42" s="16"/>
    </row>
    <row r="43" spans="2:57" ht="14.45" customHeight="1">
      <c r="B43" s="16"/>
      <c r="AR43" s="16"/>
    </row>
    <row r="44" spans="2:57" ht="14.45" customHeight="1">
      <c r="B44" s="16"/>
      <c r="AR44" s="16"/>
    </row>
    <row r="45" spans="2:57" ht="14.45" customHeight="1">
      <c r="B45" s="16"/>
      <c r="AR45" s="16"/>
    </row>
    <row r="46" spans="2:57" ht="14.45" customHeight="1">
      <c r="B46" s="16"/>
      <c r="AR46" s="16"/>
    </row>
    <row r="47" spans="2:57" ht="14.45" customHeight="1">
      <c r="B47" s="16"/>
      <c r="AR47" s="16"/>
    </row>
    <row r="48" spans="2:57" ht="14.45" customHeight="1">
      <c r="B48" s="16"/>
      <c r="AR48" s="16"/>
    </row>
    <row r="49" spans="2:44" s="1" customFormat="1" ht="14.45" customHeight="1">
      <c r="B49" s="29"/>
      <c r="D49" s="41" t="s">
        <v>55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56</v>
      </c>
      <c r="AI49" s="42"/>
      <c r="AJ49" s="42"/>
      <c r="AK49" s="42"/>
      <c r="AL49" s="42"/>
      <c r="AM49" s="42"/>
      <c r="AN49" s="42"/>
      <c r="AO49" s="42"/>
      <c r="AR49" s="29"/>
    </row>
    <row r="50" spans="2:44" ht="11.25">
      <c r="B50" s="16"/>
      <c r="AR50" s="16"/>
    </row>
    <row r="51" spans="2:44" ht="11.25">
      <c r="B51" s="16"/>
      <c r="AR51" s="16"/>
    </row>
    <row r="52" spans="2:44" ht="11.25">
      <c r="B52" s="16"/>
      <c r="AR52" s="16"/>
    </row>
    <row r="53" spans="2:44" ht="11.25">
      <c r="B53" s="16"/>
      <c r="AR53" s="16"/>
    </row>
    <row r="54" spans="2:44" ht="11.25">
      <c r="B54" s="16"/>
      <c r="AR54" s="16"/>
    </row>
    <row r="55" spans="2:44" ht="11.25">
      <c r="B55" s="16"/>
      <c r="AR55" s="16"/>
    </row>
    <row r="56" spans="2:44" ht="11.25">
      <c r="B56" s="16"/>
      <c r="AR56" s="16"/>
    </row>
    <row r="57" spans="2:44" ht="11.25">
      <c r="B57" s="16"/>
      <c r="AR57" s="16"/>
    </row>
    <row r="58" spans="2:44" ht="11.25">
      <c r="B58" s="16"/>
      <c r="AR58" s="16"/>
    </row>
    <row r="59" spans="2:44" ht="11.25">
      <c r="B59" s="16"/>
      <c r="AR59" s="16"/>
    </row>
    <row r="60" spans="2:44" s="1" customFormat="1" ht="12.75">
      <c r="B60" s="29"/>
      <c r="D60" s="43" t="s">
        <v>57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43" t="s">
        <v>58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43" t="s">
        <v>57</v>
      </c>
      <c r="AI60" s="31"/>
      <c r="AJ60" s="31"/>
      <c r="AK60" s="31"/>
      <c r="AL60" s="31"/>
      <c r="AM60" s="43" t="s">
        <v>58</v>
      </c>
      <c r="AN60" s="31"/>
      <c r="AO60" s="31"/>
      <c r="AR60" s="29"/>
    </row>
    <row r="61" spans="2:44" ht="11.25">
      <c r="B61" s="16"/>
      <c r="AR61" s="16"/>
    </row>
    <row r="62" spans="2:44" ht="11.25">
      <c r="B62" s="16"/>
      <c r="AR62" s="16"/>
    </row>
    <row r="63" spans="2:44" ht="11.25">
      <c r="B63" s="16"/>
      <c r="AR63" s="16"/>
    </row>
    <row r="64" spans="2:44" s="1" customFormat="1" ht="12.75">
      <c r="B64" s="29"/>
      <c r="D64" s="41" t="s">
        <v>59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60</v>
      </c>
      <c r="AI64" s="42"/>
      <c r="AJ64" s="42"/>
      <c r="AK64" s="42"/>
      <c r="AL64" s="42"/>
      <c r="AM64" s="42"/>
      <c r="AN64" s="42"/>
      <c r="AO64" s="42"/>
      <c r="AR64" s="29"/>
    </row>
    <row r="65" spans="2:44" ht="11.25">
      <c r="B65" s="16"/>
      <c r="AR65" s="16"/>
    </row>
    <row r="66" spans="2:44" ht="11.25">
      <c r="B66" s="16"/>
      <c r="AR66" s="16"/>
    </row>
    <row r="67" spans="2:44" ht="11.25">
      <c r="B67" s="16"/>
      <c r="AR67" s="16"/>
    </row>
    <row r="68" spans="2:44" ht="11.25">
      <c r="B68" s="16"/>
      <c r="AR68" s="16"/>
    </row>
    <row r="69" spans="2:44" ht="11.25">
      <c r="B69" s="16"/>
      <c r="AR69" s="16"/>
    </row>
    <row r="70" spans="2:44" ht="11.25">
      <c r="B70" s="16"/>
      <c r="AR70" s="16"/>
    </row>
    <row r="71" spans="2:44" ht="11.25">
      <c r="B71" s="16"/>
      <c r="AR71" s="16"/>
    </row>
    <row r="72" spans="2:44" ht="11.25">
      <c r="B72" s="16"/>
      <c r="AR72" s="16"/>
    </row>
    <row r="73" spans="2:44" ht="11.25">
      <c r="B73" s="16"/>
      <c r="AR73" s="16"/>
    </row>
    <row r="74" spans="2:44" ht="11.25">
      <c r="B74" s="16"/>
      <c r="AR74" s="16"/>
    </row>
    <row r="75" spans="2:44" s="1" customFormat="1" ht="12.75">
      <c r="B75" s="29"/>
      <c r="D75" s="43" t="s">
        <v>57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43" t="s">
        <v>58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43" t="s">
        <v>57</v>
      </c>
      <c r="AI75" s="31"/>
      <c r="AJ75" s="31"/>
      <c r="AK75" s="31"/>
      <c r="AL75" s="31"/>
      <c r="AM75" s="43" t="s">
        <v>58</v>
      </c>
      <c r="AN75" s="31"/>
      <c r="AO75" s="31"/>
      <c r="AR75" s="29"/>
    </row>
    <row r="76" spans="2:44" s="1" customFormat="1" ht="11.25">
      <c r="B76" s="29"/>
      <c r="AR76" s="29"/>
    </row>
    <row r="77" spans="2:44" s="1" customFormat="1" ht="6.9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29"/>
    </row>
    <row r="81" spans="1:90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29"/>
    </row>
    <row r="82" spans="1:90" s="1" customFormat="1" ht="24.95" customHeight="1">
      <c r="B82" s="29"/>
      <c r="C82" s="17" t="s">
        <v>61</v>
      </c>
      <c r="AR82" s="29"/>
    </row>
    <row r="83" spans="1:90" s="1" customFormat="1" ht="6.95" customHeight="1">
      <c r="B83" s="29"/>
      <c r="AR83" s="29"/>
    </row>
    <row r="84" spans="1:90" s="3" customFormat="1" ht="12" customHeight="1">
      <c r="B84" s="48"/>
      <c r="C84" s="23" t="s">
        <v>12</v>
      </c>
      <c r="L84" s="3" t="str">
        <f>K5</f>
        <v>3-2023-001</v>
      </c>
      <c r="AR84" s="48"/>
    </row>
    <row r="85" spans="1:90" s="4" customFormat="1" ht="36.950000000000003" customHeight="1">
      <c r="B85" s="49"/>
      <c r="C85" s="50" t="s">
        <v>15</v>
      </c>
      <c r="L85" s="184" t="str">
        <f>K6</f>
        <v>Rekonštrukcia fyziatricko - rehabilitačného oddelenia - Blok D</v>
      </c>
      <c r="M85" s="185"/>
      <c r="N85" s="185"/>
      <c r="O85" s="185"/>
      <c r="P85" s="185"/>
      <c r="Q85" s="185"/>
      <c r="R85" s="185"/>
      <c r="S85" s="185"/>
      <c r="T85" s="185"/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  <c r="AK85" s="185"/>
      <c r="AL85" s="185"/>
      <c r="AM85" s="185"/>
      <c r="AN85" s="185"/>
      <c r="AO85" s="185"/>
      <c r="AR85" s="49"/>
    </row>
    <row r="86" spans="1:90" s="1" customFormat="1" ht="6.95" customHeight="1">
      <c r="B86" s="29"/>
      <c r="AR86" s="29"/>
    </row>
    <row r="87" spans="1:90" s="1" customFormat="1" ht="12" customHeight="1">
      <c r="B87" s="29"/>
      <c r="C87" s="23" t="s">
        <v>21</v>
      </c>
      <c r="L87" s="51" t="str">
        <f>IF(K8="","",K8)</f>
        <v xml:space="preserve"> Dolný Kubín</v>
      </c>
      <c r="AI87" s="23" t="s">
        <v>23</v>
      </c>
      <c r="AM87" s="186" t="str">
        <f>IF(AN8= "","",AN8)</f>
        <v>26. 8. 2025</v>
      </c>
      <c r="AN87" s="186"/>
      <c r="AR87" s="29"/>
    </row>
    <row r="88" spans="1:90" s="1" customFormat="1" ht="6.95" customHeight="1">
      <c r="B88" s="29"/>
      <c r="AR88" s="29"/>
    </row>
    <row r="89" spans="1:90" s="1" customFormat="1" ht="15.2" customHeight="1">
      <c r="B89" s="29"/>
      <c r="C89" s="23" t="s">
        <v>27</v>
      </c>
      <c r="L89" s="3" t="str">
        <f>IF(E11= "","",E11)</f>
        <v xml:space="preserve">Dolnooravská nemocnica s poliklinikou MUDr. L. N. </v>
      </c>
      <c r="AI89" s="23" t="s">
        <v>35</v>
      </c>
      <c r="AM89" s="187" t="str">
        <f>IF(E17="","",E17)</f>
        <v>URBAN PROJEKCIA, s.r.o.</v>
      </c>
      <c r="AN89" s="188"/>
      <c r="AO89" s="188"/>
      <c r="AP89" s="188"/>
      <c r="AR89" s="29"/>
      <c r="AS89" s="189" t="s">
        <v>62</v>
      </c>
      <c r="AT89" s="190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0" s="1" customFormat="1" ht="15.2" customHeight="1">
      <c r="B90" s="29"/>
      <c r="C90" s="23" t="s">
        <v>33</v>
      </c>
      <c r="L90" s="3" t="str">
        <f>IF(E14= "Vyplň údaj","",E14)</f>
        <v/>
      </c>
      <c r="AI90" s="23" t="s">
        <v>40</v>
      </c>
      <c r="AM90" s="187" t="str">
        <f>IF(E20="","",E20)</f>
        <v>URBAN PROJEKCIA, s.r.o.</v>
      </c>
      <c r="AN90" s="188"/>
      <c r="AO90" s="188"/>
      <c r="AP90" s="188"/>
      <c r="AR90" s="29"/>
      <c r="AS90" s="191"/>
      <c r="AT90" s="192"/>
      <c r="BD90" s="56"/>
    </row>
    <row r="91" spans="1:90" s="1" customFormat="1" ht="10.9" customHeight="1">
      <c r="B91" s="29"/>
      <c r="AR91" s="29"/>
      <c r="AS91" s="191"/>
      <c r="AT91" s="192"/>
      <c r="BD91" s="56"/>
    </row>
    <row r="92" spans="1:90" s="1" customFormat="1" ht="29.25" customHeight="1">
      <c r="B92" s="29"/>
      <c r="C92" s="193" t="s">
        <v>63</v>
      </c>
      <c r="D92" s="194"/>
      <c r="E92" s="194"/>
      <c r="F92" s="194"/>
      <c r="G92" s="194"/>
      <c r="H92" s="57"/>
      <c r="I92" s="195" t="s">
        <v>64</v>
      </c>
      <c r="J92" s="194"/>
      <c r="K92" s="194"/>
      <c r="L92" s="194"/>
      <c r="M92" s="194"/>
      <c r="N92" s="194"/>
      <c r="O92" s="194"/>
      <c r="P92" s="194"/>
      <c r="Q92" s="194"/>
      <c r="R92" s="194"/>
      <c r="S92" s="194"/>
      <c r="T92" s="194"/>
      <c r="U92" s="194"/>
      <c r="V92" s="194"/>
      <c r="W92" s="194"/>
      <c r="X92" s="194"/>
      <c r="Y92" s="194"/>
      <c r="Z92" s="194"/>
      <c r="AA92" s="194"/>
      <c r="AB92" s="194"/>
      <c r="AC92" s="194"/>
      <c r="AD92" s="194"/>
      <c r="AE92" s="194"/>
      <c r="AF92" s="194"/>
      <c r="AG92" s="196" t="s">
        <v>65</v>
      </c>
      <c r="AH92" s="194"/>
      <c r="AI92" s="194"/>
      <c r="AJ92" s="194"/>
      <c r="AK92" s="194"/>
      <c r="AL92" s="194"/>
      <c r="AM92" s="194"/>
      <c r="AN92" s="195" t="s">
        <v>66</v>
      </c>
      <c r="AO92" s="194"/>
      <c r="AP92" s="197"/>
      <c r="AQ92" s="58" t="s">
        <v>67</v>
      </c>
      <c r="AR92" s="29"/>
      <c r="AS92" s="59" t="s">
        <v>68</v>
      </c>
      <c r="AT92" s="60" t="s">
        <v>69</v>
      </c>
      <c r="AU92" s="60" t="s">
        <v>70</v>
      </c>
      <c r="AV92" s="60" t="s">
        <v>71</v>
      </c>
      <c r="AW92" s="60" t="s">
        <v>72</v>
      </c>
      <c r="AX92" s="60" t="s">
        <v>73</v>
      </c>
      <c r="AY92" s="60" t="s">
        <v>74</v>
      </c>
      <c r="AZ92" s="60" t="s">
        <v>75</v>
      </c>
      <c r="BA92" s="60" t="s">
        <v>76</v>
      </c>
      <c r="BB92" s="60" t="s">
        <v>77</v>
      </c>
      <c r="BC92" s="60" t="s">
        <v>78</v>
      </c>
      <c r="BD92" s="61" t="s">
        <v>79</v>
      </c>
    </row>
    <row r="93" spans="1:90" s="1" customFormat="1" ht="10.9" customHeight="1">
      <c r="B93" s="29"/>
      <c r="AR93" s="29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0" s="5" customFormat="1" ht="32.450000000000003" customHeight="1">
      <c r="B94" s="63"/>
      <c r="C94" s="64" t="s">
        <v>80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01">
        <f>ROUND(AG95,2)</f>
        <v>0</v>
      </c>
      <c r="AH94" s="201"/>
      <c r="AI94" s="201"/>
      <c r="AJ94" s="201"/>
      <c r="AK94" s="201"/>
      <c r="AL94" s="201"/>
      <c r="AM94" s="201"/>
      <c r="AN94" s="202">
        <f>SUM(AG94,AT94)</f>
        <v>0</v>
      </c>
      <c r="AO94" s="202"/>
      <c r="AP94" s="202"/>
      <c r="AQ94" s="67" t="s">
        <v>1</v>
      </c>
      <c r="AR94" s="63"/>
      <c r="AS94" s="68">
        <f>ROUND(AS95,2)</f>
        <v>0</v>
      </c>
      <c r="AT94" s="69">
        <f>ROUND(SUM(AV94:AW94),2)</f>
        <v>0</v>
      </c>
      <c r="AU94" s="70">
        <f>ROUND(AU95,5)</f>
        <v>0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ROUND(AZ95,2)</f>
        <v>0</v>
      </c>
      <c r="BA94" s="69">
        <f>ROUND(BA95,2)</f>
        <v>0</v>
      </c>
      <c r="BB94" s="69">
        <f>ROUND(BB95,2)</f>
        <v>0</v>
      </c>
      <c r="BC94" s="69">
        <f>ROUND(BC95,2)</f>
        <v>0</v>
      </c>
      <c r="BD94" s="71">
        <f>ROUND(BD95,2)</f>
        <v>0</v>
      </c>
      <c r="BS94" s="72" t="s">
        <v>81</v>
      </c>
      <c r="BT94" s="72" t="s">
        <v>82</v>
      </c>
      <c r="BV94" s="72" t="s">
        <v>83</v>
      </c>
      <c r="BW94" s="72" t="s">
        <v>5</v>
      </c>
      <c r="BX94" s="72" t="s">
        <v>84</v>
      </c>
      <c r="CL94" s="72" t="s">
        <v>18</v>
      </c>
    </row>
    <row r="95" spans="1:90" s="6" customFormat="1" ht="24.75" customHeight="1">
      <c r="A95" s="73" t="s">
        <v>85</v>
      </c>
      <c r="B95" s="74"/>
      <c r="C95" s="75"/>
      <c r="D95" s="200" t="s">
        <v>13</v>
      </c>
      <c r="E95" s="200"/>
      <c r="F95" s="200"/>
      <c r="G95" s="200"/>
      <c r="H95" s="200"/>
      <c r="I95" s="76"/>
      <c r="J95" s="200" t="s">
        <v>16</v>
      </c>
      <c r="K95" s="200"/>
      <c r="L95" s="200"/>
      <c r="M95" s="200"/>
      <c r="N95" s="200"/>
      <c r="O95" s="200"/>
      <c r="P95" s="200"/>
      <c r="Q95" s="200"/>
      <c r="R95" s="200"/>
      <c r="S95" s="200"/>
      <c r="T95" s="200"/>
      <c r="U95" s="200"/>
      <c r="V95" s="200"/>
      <c r="W95" s="200"/>
      <c r="X95" s="200"/>
      <c r="Y95" s="200"/>
      <c r="Z95" s="200"/>
      <c r="AA95" s="200"/>
      <c r="AB95" s="200"/>
      <c r="AC95" s="200"/>
      <c r="AD95" s="200"/>
      <c r="AE95" s="200"/>
      <c r="AF95" s="200"/>
      <c r="AG95" s="198">
        <f>'3-2023-001 - Rekonštrukci...'!J28</f>
        <v>0</v>
      </c>
      <c r="AH95" s="199"/>
      <c r="AI95" s="199"/>
      <c r="AJ95" s="199"/>
      <c r="AK95" s="199"/>
      <c r="AL95" s="199"/>
      <c r="AM95" s="199"/>
      <c r="AN95" s="198">
        <f>SUM(AG95,AT95)</f>
        <v>0</v>
      </c>
      <c r="AO95" s="199"/>
      <c r="AP95" s="199"/>
      <c r="AQ95" s="77" t="s">
        <v>86</v>
      </c>
      <c r="AR95" s="74"/>
      <c r="AS95" s="78">
        <v>0</v>
      </c>
      <c r="AT95" s="79">
        <f>ROUND(SUM(AV95:AW95),2)</f>
        <v>0</v>
      </c>
      <c r="AU95" s="80">
        <f>'3-2023-001 - Rekonštrukci...'!P139</f>
        <v>0</v>
      </c>
      <c r="AV95" s="79">
        <f>'3-2023-001 - Rekonštrukci...'!J31</f>
        <v>0</v>
      </c>
      <c r="AW95" s="79">
        <f>'3-2023-001 - Rekonštrukci...'!J32</f>
        <v>0</v>
      </c>
      <c r="AX95" s="79">
        <f>'3-2023-001 - Rekonštrukci...'!J33</f>
        <v>0</v>
      </c>
      <c r="AY95" s="79">
        <f>'3-2023-001 - Rekonštrukci...'!J34</f>
        <v>0</v>
      </c>
      <c r="AZ95" s="79">
        <f>'3-2023-001 - Rekonštrukci...'!F31</f>
        <v>0</v>
      </c>
      <c r="BA95" s="79">
        <f>'3-2023-001 - Rekonštrukci...'!F32</f>
        <v>0</v>
      </c>
      <c r="BB95" s="79">
        <f>'3-2023-001 - Rekonštrukci...'!F33</f>
        <v>0</v>
      </c>
      <c r="BC95" s="79">
        <f>'3-2023-001 - Rekonštrukci...'!F34</f>
        <v>0</v>
      </c>
      <c r="BD95" s="81">
        <f>'3-2023-001 - Rekonštrukci...'!F35</f>
        <v>0</v>
      </c>
      <c r="BT95" s="82" t="s">
        <v>87</v>
      </c>
      <c r="BU95" s="82" t="s">
        <v>88</v>
      </c>
      <c r="BV95" s="82" t="s">
        <v>83</v>
      </c>
      <c r="BW95" s="82" t="s">
        <v>5</v>
      </c>
      <c r="BX95" s="82" t="s">
        <v>84</v>
      </c>
      <c r="CL95" s="82" t="s">
        <v>18</v>
      </c>
    </row>
    <row r="96" spans="1:90" s="1" customFormat="1" ht="30" customHeight="1">
      <c r="B96" s="29"/>
      <c r="AR96" s="29"/>
    </row>
    <row r="97" spans="2:44" s="1" customFormat="1" ht="6.95" customHeight="1">
      <c r="B97" s="44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29"/>
    </row>
  </sheetData>
  <sheetProtection algorithmName="SHA-512" hashValue="fPD7qucfT4hRvYdronuXynnerK4b06kiLX65gMuCAyZyLJ4KPZ3ztqPc6V1ByShG38cqlJ1rZq38bLYRaR6EVg==" saltValue="zwIFLoFS8pGIMif7Pa9MWxv8OH3MRipgxmFUK8DEjP/NuTrEbv1xe+eueLwtQ88wT6JO32tYUIw4PPZ0RL2Tjg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3-2023-001 - Rekonštrukci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814"/>
  <sheetViews>
    <sheetView showGridLines="0" topLeftCell="A199" workbookViewId="0">
      <selection activeCell="G331" sqref="G331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3" t="s">
        <v>5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82</v>
      </c>
    </row>
    <row r="4" spans="2:46" ht="24.95" customHeight="1">
      <c r="B4" s="16"/>
      <c r="D4" s="17" t="s">
        <v>89</v>
      </c>
      <c r="L4" s="16"/>
      <c r="M4" s="83" t="s">
        <v>9</v>
      </c>
      <c r="AT4" s="13" t="s">
        <v>4</v>
      </c>
    </row>
    <row r="5" spans="2:46" ht="6.95" customHeight="1">
      <c r="B5" s="16"/>
      <c r="L5" s="16"/>
    </row>
    <row r="6" spans="2:46" s="1" customFormat="1" ht="12" customHeight="1">
      <c r="B6" s="29"/>
      <c r="D6" s="23" t="s">
        <v>15</v>
      </c>
      <c r="L6" s="29"/>
    </row>
    <row r="7" spans="2:46" s="1" customFormat="1" ht="16.5" customHeight="1">
      <c r="B7" s="29"/>
      <c r="E7" s="184" t="s">
        <v>16</v>
      </c>
      <c r="F7" s="203"/>
      <c r="G7" s="203"/>
      <c r="H7" s="203"/>
      <c r="L7" s="29"/>
    </row>
    <row r="8" spans="2:46" s="1" customFormat="1" ht="11.25">
      <c r="B8" s="29"/>
      <c r="L8" s="29"/>
    </row>
    <row r="9" spans="2:46" s="1" customFormat="1" ht="12" customHeight="1">
      <c r="B9" s="29"/>
      <c r="D9" s="23" t="s">
        <v>17</v>
      </c>
      <c r="F9" s="21" t="s">
        <v>18</v>
      </c>
      <c r="I9" s="23" t="s">
        <v>19</v>
      </c>
      <c r="J9" s="21" t="s">
        <v>20</v>
      </c>
      <c r="L9" s="29"/>
    </row>
    <row r="10" spans="2:46" s="1" customFormat="1" ht="12" customHeight="1">
      <c r="B10" s="29"/>
      <c r="D10" s="23" t="s">
        <v>21</v>
      </c>
      <c r="F10" s="21" t="s">
        <v>22</v>
      </c>
      <c r="I10" s="23" t="s">
        <v>23</v>
      </c>
      <c r="J10" s="52" t="str">
        <f>'Rekapitulácia stavby'!AN8</f>
        <v>26. 8. 2025</v>
      </c>
      <c r="L10" s="29"/>
    </row>
    <row r="11" spans="2:46" s="1" customFormat="1" ht="21.75" customHeight="1">
      <c r="B11" s="29"/>
      <c r="D11" s="20" t="s">
        <v>25</v>
      </c>
      <c r="F11" s="25" t="s">
        <v>26</v>
      </c>
      <c r="L11" s="29"/>
    </row>
    <row r="12" spans="2:46" s="1" customFormat="1" ht="12" customHeight="1">
      <c r="B12" s="29"/>
      <c r="D12" s="23" t="s">
        <v>27</v>
      </c>
      <c r="I12" s="23" t="s">
        <v>28</v>
      </c>
      <c r="J12" s="21" t="s">
        <v>29</v>
      </c>
      <c r="L12" s="29"/>
    </row>
    <row r="13" spans="2:46" s="1" customFormat="1" ht="18" customHeight="1">
      <c r="B13" s="29"/>
      <c r="E13" s="21" t="s">
        <v>30</v>
      </c>
      <c r="I13" s="23" t="s">
        <v>31</v>
      </c>
      <c r="J13" s="21" t="s">
        <v>32</v>
      </c>
      <c r="L13" s="29"/>
    </row>
    <row r="14" spans="2:46" s="1" customFormat="1" ht="6.95" customHeight="1">
      <c r="B14" s="29"/>
      <c r="L14" s="29"/>
    </row>
    <row r="15" spans="2:46" s="1" customFormat="1" ht="12" customHeight="1">
      <c r="B15" s="29"/>
      <c r="D15" s="23" t="s">
        <v>33</v>
      </c>
      <c r="I15" s="23" t="s">
        <v>28</v>
      </c>
      <c r="J15" s="24" t="str">
        <f>'Rekapitulácia stavby'!AN13</f>
        <v>Vyplň údaj</v>
      </c>
      <c r="L15" s="29"/>
    </row>
    <row r="16" spans="2:46" s="1" customFormat="1" ht="18" customHeight="1">
      <c r="B16" s="29"/>
      <c r="E16" s="204" t="str">
        <f>'Rekapitulácia stavby'!E14</f>
        <v>Vyplň údaj</v>
      </c>
      <c r="F16" s="165"/>
      <c r="G16" s="165"/>
      <c r="H16" s="165"/>
      <c r="I16" s="23" t="s">
        <v>31</v>
      </c>
      <c r="J16" s="24" t="str">
        <f>'Rekapitulácia stavby'!AN14</f>
        <v>Vyplň údaj</v>
      </c>
      <c r="L16" s="29"/>
    </row>
    <row r="17" spans="2:12" s="1" customFormat="1" ht="6.95" customHeight="1">
      <c r="B17" s="29"/>
      <c r="L17" s="29"/>
    </row>
    <row r="18" spans="2:12" s="1" customFormat="1" ht="12" customHeight="1">
      <c r="B18" s="29"/>
      <c r="D18" s="23" t="s">
        <v>35</v>
      </c>
      <c r="I18" s="23" t="s">
        <v>28</v>
      </c>
      <c r="J18" s="21" t="s">
        <v>36</v>
      </c>
      <c r="L18" s="29"/>
    </row>
    <row r="19" spans="2:12" s="1" customFormat="1" ht="18" customHeight="1">
      <c r="B19" s="29"/>
      <c r="E19" s="21" t="s">
        <v>37</v>
      </c>
      <c r="I19" s="23" t="s">
        <v>31</v>
      </c>
      <c r="J19" s="21" t="s">
        <v>38</v>
      </c>
      <c r="L19" s="29"/>
    </row>
    <row r="20" spans="2:12" s="1" customFormat="1" ht="6.95" customHeight="1">
      <c r="B20" s="29"/>
      <c r="L20" s="29"/>
    </row>
    <row r="21" spans="2:12" s="1" customFormat="1" ht="12" customHeight="1">
      <c r="B21" s="29"/>
      <c r="D21" s="23" t="s">
        <v>40</v>
      </c>
      <c r="I21" s="23" t="s">
        <v>28</v>
      </c>
      <c r="J21" s="21" t="s">
        <v>36</v>
      </c>
      <c r="L21" s="29"/>
    </row>
    <row r="22" spans="2:12" s="1" customFormat="1" ht="18" customHeight="1">
      <c r="B22" s="29"/>
      <c r="E22" s="21" t="s">
        <v>37</v>
      </c>
      <c r="I22" s="23" t="s">
        <v>31</v>
      </c>
      <c r="J22" s="21" t="s">
        <v>38</v>
      </c>
      <c r="L22" s="29"/>
    </row>
    <row r="23" spans="2:12" s="1" customFormat="1" ht="6.95" customHeight="1">
      <c r="B23" s="29"/>
      <c r="L23" s="29"/>
    </row>
    <row r="24" spans="2:12" s="1" customFormat="1" ht="12" customHeight="1">
      <c r="B24" s="29"/>
      <c r="D24" s="23" t="s">
        <v>41</v>
      </c>
      <c r="L24" s="29"/>
    </row>
    <row r="25" spans="2:12" s="7" customFormat="1" ht="16.5" customHeight="1">
      <c r="B25" s="84"/>
      <c r="E25" s="170" t="s">
        <v>1</v>
      </c>
      <c r="F25" s="170"/>
      <c r="G25" s="170"/>
      <c r="H25" s="170"/>
      <c r="L25" s="84"/>
    </row>
    <row r="26" spans="2:12" s="1" customFormat="1" ht="6.95" customHeight="1">
      <c r="B26" s="29"/>
      <c r="L26" s="29"/>
    </row>
    <row r="27" spans="2:12" s="1" customFormat="1" ht="6.95" customHeight="1">
      <c r="B27" s="29"/>
      <c r="D27" s="53"/>
      <c r="E27" s="53"/>
      <c r="F27" s="53"/>
      <c r="G27" s="53"/>
      <c r="H27" s="53"/>
      <c r="I27" s="53"/>
      <c r="J27" s="53"/>
      <c r="K27" s="53"/>
      <c r="L27" s="29"/>
    </row>
    <row r="28" spans="2:12" s="1" customFormat="1" ht="25.35" customHeight="1">
      <c r="B28" s="29"/>
      <c r="D28" s="85" t="s">
        <v>42</v>
      </c>
      <c r="J28" s="66">
        <f>ROUND(J139, 2)</f>
        <v>0</v>
      </c>
      <c r="L28" s="29"/>
    </row>
    <row r="29" spans="2:12" s="1" customFormat="1" ht="6.95" customHeight="1">
      <c r="B29" s="29"/>
      <c r="D29" s="53"/>
      <c r="E29" s="53"/>
      <c r="F29" s="53"/>
      <c r="G29" s="53"/>
      <c r="H29" s="53"/>
      <c r="I29" s="53"/>
      <c r="J29" s="53"/>
      <c r="K29" s="53"/>
      <c r="L29" s="29"/>
    </row>
    <row r="30" spans="2:12" s="1" customFormat="1" ht="14.45" customHeight="1">
      <c r="B30" s="29"/>
      <c r="F30" s="32" t="s">
        <v>44</v>
      </c>
      <c r="I30" s="32" t="s">
        <v>43</v>
      </c>
      <c r="J30" s="32" t="s">
        <v>45</v>
      </c>
      <c r="L30" s="29"/>
    </row>
    <row r="31" spans="2:12" s="1" customFormat="1" ht="14.45" customHeight="1">
      <c r="B31" s="29"/>
      <c r="D31" s="55" t="s">
        <v>46</v>
      </c>
      <c r="E31" s="34" t="s">
        <v>47</v>
      </c>
      <c r="F31" s="86">
        <f>ROUND((SUM(BE139:BE813)),  2)</f>
        <v>0</v>
      </c>
      <c r="G31" s="87"/>
      <c r="H31" s="87"/>
      <c r="I31" s="88">
        <v>0.23</v>
      </c>
      <c r="J31" s="86">
        <f>ROUND(((SUM(BE139:BE813))*I31),  2)</f>
        <v>0</v>
      </c>
      <c r="L31" s="29"/>
    </row>
    <row r="32" spans="2:12" s="1" customFormat="1" ht="14.45" customHeight="1">
      <c r="B32" s="29"/>
      <c r="E32" s="34" t="s">
        <v>48</v>
      </c>
      <c r="F32" s="86">
        <f>ROUND((SUM(BF139:BF813)),  2)</f>
        <v>0</v>
      </c>
      <c r="G32" s="87"/>
      <c r="H32" s="87"/>
      <c r="I32" s="88">
        <v>0.23</v>
      </c>
      <c r="J32" s="86">
        <f>ROUND(((SUM(BF139:BF813))*I32),  2)</f>
        <v>0</v>
      </c>
      <c r="L32" s="29"/>
    </row>
    <row r="33" spans="2:12" s="1" customFormat="1" ht="14.45" hidden="1" customHeight="1">
      <c r="B33" s="29"/>
      <c r="E33" s="23" t="s">
        <v>49</v>
      </c>
      <c r="F33" s="89">
        <f>ROUND((SUM(BG139:BG813)),  2)</f>
        <v>0</v>
      </c>
      <c r="I33" s="90">
        <v>0.23</v>
      </c>
      <c r="J33" s="89">
        <f>0</f>
        <v>0</v>
      </c>
      <c r="L33" s="29"/>
    </row>
    <row r="34" spans="2:12" s="1" customFormat="1" ht="14.45" hidden="1" customHeight="1">
      <c r="B34" s="29"/>
      <c r="E34" s="23" t="s">
        <v>50</v>
      </c>
      <c r="F34" s="89">
        <f>ROUND((SUM(BH139:BH813)),  2)</f>
        <v>0</v>
      </c>
      <c r="I34" s="90">
        <v>0.23</v>
      </c>
      <c r="J34" s="89">
        <f>0</f>
        <v>0</v>
      </c>
      <c r="L34" s="29"/>
    </row>
    <row r="35" spans="2:12" s="1" customFormat="1" ht="14.45" hidden="1" customHeight="1">
      <c r="B35" s="29"/>
      <c r="E35" s="34" t="s">
        <v>51</v>
      </c>
      <c r="F35" s="86">
        <f>ROUND((SUM(BI139:BI813)),  2)</f>
        <v>0</v>
      </c>
      <c r="G35" s="87"/>
      <c r="H35" s="87"/>
      <c r="I35" s="88">
        <v>0</v>
      </c>
      <c r="J35" s="86">
        <f>0</f>
        <v>0</v>
      </c>
      <c r="L35" s="29"/>
    </row>
    <row r="36" spans="2:12" s="1" customFormat="1" ht="6.95" customHeight="1">
      <c r="B36" s="29"/>
      <c r="L36" s="29"/>
    </row>
    <row r="37" spans="2:12" s="1" customFormat="1" ht="25.35" customHeight="1">
      <c r="B37" s="29"/>
      <c r="C37" s="91"/>
      <c r="D37" s="92" t="s">
        <v>52</v>
      </c>
      <c r="E37" s="57"/>
      <c r="F37" s="57"/>
      <c r="G37" s="93" t="s">
        <v>53</v>
      </c>
      <c r="H37" s="94" t="s">
        <v>54</v>
      </c>
      <c r="I37" s="57"/>
      <c r="J37" s="95">
        <f>SUM(J28:J35)</f>
        <v>0</v>
      </c>
      <c r="K37" s="96"/>
      <c r="L37" s="29"/>
    </row>
    <row r="38" spans="2:12" s="1" customFormat="1" ht="14.45" customHeight="1">
      <c r="B38" s="29"/>
      <c r="L38" s="29"/>
    </row>
    <row r="39" spans="2:12" ht="14.45" customHeight="1">
      <c r="B39" s="16"/>
      <c r="L39" s="16"/>
    </row>
    <row r="40" spans="2:12" ht="14.45" customHeight="1">
      <c r="B40" s="16"/>
      <c r="L40" s="16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s="1" customFormat="1" ht="14.45" customHeight="1">
      <c r="B49" s="29"/>
      <c r="D49" s="41" t="s">
        <v>55</v>
      </c>
      <c r="E49" s="42"/>
      <c r="F49" s="42"/>
      <c r="G49" s="41" t="s">
        <v>56</v>
      </c>
      <c r="H49" s="42"/>
      <c r="I49" s="42"/>
      <c r="J49" s="42"/>
      <c r="K49" s="42"/>
      <c r="L49" s="29"/>
    </row>
    <row r="50" spans="2:12" ht="11.25">
      <c r="B50" s="16"/>
      <c r="L50" s="16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s="1" customFormat="1" ht="12.75">
      <c r="B60" s="29"/>
      <c r="D60" s="43" t="s">
        <v>57</v>
      </c>
      <c r="E60" s="31"/>
      <c r="F60" s="97" t="s">
        <v>58</v>
      </c>
      <c r="G60" s="43" t="s">
        <v>57</v>
      </c>
      <c r="H60" s="31"/>
      <c r="I60" s="31"/>
      <c r="J60" s="98" t="s">
        <v>58</v>
      </c>
      <c r="K60" s="31"/>
      <c r="L60" s="29"/>
    </row>
    <row r="61" spans="2:12" ht="11.25">
      <c r="B61" s="16"/>
      <c r="L61" s="16"/>
    </row>
    <row r="62" spans="2:12" ht="11.25">
      <c r="B62" s="16"/>
      <c r="L62" s="16"/>
    </row>
    <row r="63" spans="2:12" ht="11.25">
      <c r="B63" s="16"/>
      <c r="L63" s="16"/>
    </row>
    <row r="64" spans="2:12" s="1" customFormat="1" ht="12.75">
      <c r="B64" s="29"/>
      <c r="D64" s="41" t="s">
        <v>59</v>
      </c>
      <c r="E64" s="42"/>
      <c r="F64" s="42"/>
      <c r="G64" s="41" t="s">
        <v>60</v>
      </c>
      <c r="H64" s="42"/>
      <c r="I64" s="42"/>
      <c r="J64" s="42"/>
      <c r="K64" s="42"/>
      <c r="L64" s="29"/>
    </row>
    <row r="65" spans="2:12" ht="11.25">
      <c r="B65" s="16"/>
      <c r="L65" s="16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s="1" customFormat="1" ht="12.75">
      <c r="B75" s="29"/>
      <c r="D75" s="43" t="s">
        <v>57</v>
      </c>
      <c r="E75" s="31"/>
      <c r="F75" s="97" t="s">
        <v>58</v>
      </c>
      <c r="G75" s="43" t="s">
        <v>57</v>
      </c>
      <c r="H75" s="31"/>
      <c r="I75" s="31"/>
      <c r="J75" s="98" t="s">
        <v>58</v>
      </c>
      <c r="K75" s="31"/>
      <c r="L75" s="29"/>
    </row>
    <row r="76" spans="2:12" s="1" customFormat="1" ht="14.45" customHeight="1">
      <c r="B76" s="44"/>
      <c r="C76" s="45"/>
      <c r="D76" s="45"/>
      <c r="E76" s="45"/>
      <c r="F76" s="45"/>
      <c r="G76" s="45"/>
      <c r="H76" s="45"/>
      <c r="I76" s="45"/>
      <c r="J76" s="45"/>
      <c r="K76" s="45"/>
      <c r="L76" s="29"/>
    </row>
    <row r="80" spans="2:12" s="1" customFormat="1" ht="6.95" customHeight="1">
      <c r="B80" s="46"/>
      <c r="C80" s="47"/>
      <c r="D80" s="47"/>
      <c r="E80" s="47"/>
      <c r="F80" s="47"/>
      <c r="G80" s="47"/>
      <c r="H80" s="47"/>
      <c r="I80" s="47"/>
      <c r="J80" s="47"/>
      <c r="K80" s="47"/>
      <c r="L80" s="29"/>
    </row>
    <row r="81" spans="2:47" s="1" customFormat="1" ht="24.95" customHeight="1">
      <c r="B81" s="29"/>
      <c r="C81" s="17" t="s">
        <v>90</v>
      </c>
      <c r="L81" s="29"/>
    </row>
    <row r="82" spans="2:47" s="1" customFormat="1" ht="6.95" customHeight="1">
      <c r="B82" s="29"/>
      <c r="L82" s="29"/>
    </row>
    <row r="83" spans="2:47" s="1" customFormat="1" ht="12" customHeight="1">
      <c r="B83" s="29"/>
      <c r="C83" s="23" t="s">
        <v>15</v>
      </c>
      <c r="L83" s="29"/>
    </row>
    <row r="84" spans="2:47" s="1" customFormat="1" ht="16.5" customHeight="1">
      <c r="B84" s="29"/>
      <c r="E84" s="184" t="str">
        <f>E7</f>
        <v>Rekonštrukcia fyziatricko - rehabilitačného oddelenia - Blok D</v>
      </c>
      <c r="F84" s="203"/>
      <c r="G84" s="203"/>
      <c r="H84" s="203"/>
      <c r="L84" s="29"/>
    </row>
    <row r="85" spans="2:47" s="1" customFormat="1" ht="6.95" customHeight="1">
      <c r="B85" s="29"/>
      <c r="L85" s="29"/>
    </row>
    <row r="86" spans="2:47" s="1" customFormat="1" ht="12" customHeight="1">
      <c r="B86" s="29"/>
      <c r="C86" s="23" t="s">
        <v>21</v>
      </c>
      <c r="F86" s="21" t="str">
        <f>F10</f>
        <v xml:space="preserve"> Dolný Kubín</v>
      </c>
      <c r="I86" s="23" t="s">
        <v>23</v>
      </c>
      <c r="J86" s="52" t="str">
        <f>IF(J10="","",J10)</f>
        <v>26. 8. 2025</v>
      </c>
      <c r="L86" s="29"/>
    </row>
    <row r="87" spans="2:47" s="1" customFormat="1" ht="6.95" customHeight="1">
      <c r="B87" s="29"/>
      <c r="L87" s="29"/>
    </row>
    <row r="88" spans="2:47" s="1" customFormat="1" ht="25.7" customHeight="1">
      <c r="B88" s="29"/>
      <c r="C88" s="23" t="s">
        <v>27</v>
      </c>
      <c r="F88" s="21" t="str">
        <f>E13</f>
        <v xml:space="preserve">Dolnooravská nemocnica s poliklinikou MUDr. L. N. </v>
      </c>
      <c r="I88" s="23" t="s">
        <v>35</v>
      </c>
      <c r="J88" s="27" t="str">
        <f>E19</f>
        <v>URBAN PROJEKCIA, s.r.o.</v>
      </c>
      <c r="L88" s="29"/>
    </row>
    <row r="89" spans="2:47" s="1" customFormat="1" ht="25.7" customHeight="1">
      <c r="B89" s="29"/>
      <c r="C89" s="23" t="s">
        <v>33</v>
      </c>
      <c r="F89" s="21" t="str">
        <f>IF(E16="","",E16)</f>
        <v>Vyplň údaj</v>
      </c>
      <c r="I89" s="23" t="s">
        <v>40</v>
      </c>
      <c r="J89" s="27" t="str">
        <f>E22</f>
        <v>URBAN PROJEKCIA, s.r.o.</v>
      </c>
      <c r="L89" s="29"/>
    </row>
    <row r="90" spans="2:47" s="1" customFormat="1" ht="10.35" customHeight="1">
      <c r="B90" s="29"/>
      <c r="L90" s="29"/>
    </row>
    <row r="91" spans="2:47" s="1" customFormat="1" ht="29.25" customHeight="1">
      <c r="B91" s="29"/>
      <c r="C91" s="99" t="s">
        <v>91</v>
      </c>
      <c r="D91" s="91"/>
      <c r="E91" s="91"/>
      <c r="F91" s="91"/>
      <c r="G91" s="91"/>
      <c r="H91" s="91"/>
      <c r="I91" s="91"/>
      <c r="J91" s="100" t="s">
        <v>92</v>
      </c>
      <c r="K91" s="91"/>
      <c r="L91" s="29"/>
    </row>
    <row r="92" spans="2:47" s="1" customFormat="1" ht="10.35" customHeight="1">
      <c r="B92" s="29"/>
      <c r="L92" s="29"/>
    </row>
    <row r="93" spans="2:47" s="1" customFormat="1" ht="22.9" customHeight="1">
      <c r="B93" s="29"/>
      <c r="C93" s="101" t="s">
        <v>93</v>
      </c>
      <c r="J93" s="66">
        <f>J139</f>
        <v>0</v>
      </c>
      <c r="L93" s="29"/>
      <c r="AU93" s="13" t="s">
        <v>94</v>
      </c>
    </row>
    <row r="94" spans="2:47" s="8" customFormat="1" ht="24.95" customHeight="1">
      <c r="B94" s="102"/>
      <c r="D94" s="103" t="s">
        <v>95</v>
      </c>
      <c r="E94" s="104"/>
      <c r="F94" s="104"/>
      <c r="G94" s="104"/>
      <c r="H94" s="104"/>
      <c r="I94" s="104"/>
      <c r="J94" s="105">
        <f>J140</f>
        <v>0</v>
      </c>
      <c r="L94" s="102"/>
    </row>
    <row r="95" spans="2:47" s="9" customFormat="1" ht="19.899999999999999" customHeight="1">
      <c r="B95" s="106"/>
      <c r="D95" s="107" t="s">
        <v>96</v>
      </c>
      <c r="E95" s="108"/>
      <c r="F95" s="108"/>
      <c r="G95" s="108"/>
      <c r="H95" s="108"/>
      <c r="I95" s="108"/>
      <c r="J95" s="109">
        <f>J141</f>
        <v>0</v>
      </c>
      <c r="L95" s="106"/>
    </row>
    <row r="96" spans="2:47" s="9" customFormat="1" ht="19.899999999999999" customHeight="1">
      <c r="B96" s="106"/>
      <c r="D96" s="107" t="s">
        <v>97</v>
      </c>
      <c r="E96" s="108"/>
      <c r="F96" s="108"/>
      <c r="G96" s="108"/>
      <c r="H96" s="108"/>
      <c r="I96" s="108"/>
      <c r="J96" s="109">
        <f>J144</f>
        <v>0</v>
      </c>
      <c r="L96" s="106"/>
    </row>
    <row r="97" spans="2:12" s="9" customFormat="1" ht="19.899999999999999" customHeight="1">
      <c r="B97" s="106"/>
      <c r="D97" s="107" t="s">
        <v>98</v>
      </c>
      <c r="E97" s="108"/>
      <c r="F97" s="108"/>
      <c r="G97" s="108"/>
      <c r="H97" s="108"/>
      <c r="I97" s="108"/>
      <c r="J97" s="109">
        <f>J156</f>
        <v>0</v>
      </c>
      <c r="L97" s="106"/>
    </row>
    <row r="98" spans="2:12" s="9" customFormat="1" ht="19.899999999999999" customHeight="1">
      <c r="B98" s="106"/>
      <c r="D98" s="107" t="s">
        <v>99</v>
      </c>
      <c r="E98" s="108"/>
      <c r="F98" s="108"/>
      <c r="G98" s="108"/>
      <c r="H98" s="108"/>
      <c r="I98" s="108"/>
      <c r="J98" s="109">
        <f>J170</f>
        <v>0</v>
      </c>
      <c r="L98" s="106"/>
    </row>
    <row r="99" spans="2:12" s="9" customFormat="1" ht="19.899999999999999" customHeight="1">
      <c r="B99" s="106"/>
      <c r="D99" s="107" t="s">
        <v>100</v>
      </c>
      <c r="E99" s="108"/>
      <c r="F99" s="108"/>
      <c r="G99" s="108"/>
      <c r="H99" s="108"/>
      <c r="I99" s="108"/>
      <c r="J99" s="109">
        <f>J211</f>
        <v>0</v>
      </c>
      <c r="L99" s="106"/>
    </row>
    <row r="100" spans="2:12" s="8" customFormat="1" ht="24.95" customHeight="1">
      <c r="B100" s="102"/>
      <c r="D100" s="103" t="s">
        <v>101</v>
      </c>
      <c r="E100" s="104"/>
      <c r="F100" s="104"/>
      <c r="G100" s="104"/>
      <c r="H100" s="104"/>
      <c r="I100" s="104"/>
      <c r="J100" s="105">
        <f>J213</f>
        <v>0</v>
      </c>
      <c r="L100" s="102"/>
    </row>
    <row r="101" spans="2:12" s="9" customFormat="1" ht="19.899999999999999" customHeight="1">
      <c r="B101" s="106"/>
      <c r="D101" s="107" t="s">
        <v>102</v>
      </c>
      <c r="E101" s="108"/>
      <c r="F101" s="108"/>
      <c r="G101" s="108"/>
      <c r="H101" s="108"/>
      <c r="I101" s="108"/>
      <c r="J101" s="109">
        <f>J214</f>
        <v>0</v>
      </c>
      <c r="L101" s="106"/>
    </row>
    <row r="102" spans="2:12" s="9" customFormat="1" ht="19.899999999999999" customHeight="1">
      <c r="B102" s="106"/>
      <c r="D102" s="107" t="s">
        <v>103</v>
      </c>
      <c r="E102" s="108"/>
      <c r="F102" s="108"/>
      <c r="G102" s="108"/>
      <c r="H102" s="108"/>
      <c r="I102" s="108"/>
      <c r="J102" s="109">
        <f>J225</f>
        <v>0</v>
      </c>
      <c r="L102" s="106"/>
    </row>
    <row r="103" spans="2:12" s="9" customFormat="1" ht="19.899999999999999" customHeight="1">
      <c r="B103" s="106"/>
      <c r="D103" s="107" t="s">
        <v>104</v>
      </c>
      <c r="E103" s="108"/>
      <c r="F103" s="108"/>
      <c r="G103" s="108"/>
      <c r="H103" s="108"/>
      <c r="I103" s="108"/>
      <c r="J103" s="109">
        <f>J249</f>
        <v>0</v>
      </c>
      <c r="L103" s="106"/>
    </row>
    <row r="104" spans="2:12" s="9" customFormat="1" ht="19.899999999999999" customHeight="1">
      <c r="B104" s="106"/>
      <c r="D104" s="107" t="s">
        <v>105</v>
      </c>
      <c r="E104" s="108"/>
      <c r="F104" s="108"/>
      <c r="G104" s="108"/>
      <c r="H104" s="108"/>
      <c r="I104" s="108"/>
      <c r="J104" s="109">
        <f>J286</f>
        <v>0</v>
      </c>
      <c r="L104" s="106"/>
    </row>
    <row r="105" spans="2:12" s="9" customFormat="1" ht="19.899999999999999" customHeight="1">
      <c r="B105" s="106"/>
      <c r="D105" s="107" t="s">
        <v>106</v>
      </c>
      <c r="E105" s="108"/>
      <c r="F105" s="108"/>
      <c r="G105" s="108"/>
      <c r="H105" s="108"/>
      <c r="I105" s="108"/>
      <c r="J105" s="109">
        <f>J327</f>
        <v>0</v>
      </c>
      <c r="L105" s="106"/>
    </row>
    <row r="106" spans="2:12" s="9" customFormat="1" ht="19.899999999999999" customHeight="1">
      <c r="B106" s="106"/>
      <c r="D106" s="107" t="s">
        <v>107</v>
      </c>
      <c r="E106" s="108"/>
      <c r="F106" s="108"/>
      <c r="G106" s="108"/>
      <c r="H106" s="108"/>
      <c r="I106" s="108"/>
      <c r="J106" s="109">
        <f>J344</f>
        <v>0</v>
      </c>
      <c r="L106" s="106"/>
    </row>
    <row r="107" spans="2:12" s="9" customFormat="1" ht="19.899999999999999" customHeight="1">
      <c r="B107" s="106"/>
      <c r="D107" s="107" t="s">
        <v>108</v>
      </c>
      <c r="E107" s="108"/>
      <c r="F107" s="108"/>
      <c r="G107" s="108"/>
      <c r="H107" s="108"/>
      <c r="I107" s="108"/>
      <c r="J107" s="109">
        <f>J352</f>
        <v>0</v>
      </c>
      <c r="L107" s="106"/>
    </row>
    <row r="108" spans="2:12" s="9" customFormat="1" ht="19.899999999999999" customHeight="1">
      <c r="B108" s="106"/>
      <c r="D108" s="107" t="s">
        <v>109</v>
      </c>
      <c r="E108" s="108"/>
      <c r="F108" s="108"/>
      <c r="G108" s="108"/>
      <c r="H108" s="108"/>
      <c r="I108" s="108"/>
      <c r="J108" s="109">
        <f>J366</f>
        <v>0</v>
      </c>
      <c r="L108" s="106"/>
    </row>
    <row r="109" spans="2:12" s="9" customFormat="1" ht="19.899999999999999" customHeight="1">
      <c r="B109" s="106"/>
      <c r="D109" s="107" t="s">
        <v>110</v>
      </c>
      <c r="E109" s="108"/>
      <c r="F109" s="108"/>
      <c r="G109" s="108"/>
      <c r="H109" s="108"/>
      <c r="I109" s="108"/>
      <c r="J109" s="109">
        <f>J422</f>
        <v>0</v>
      </c>
      <c r="L109" s="106"/>
    </row>
    <row r="110" spans="2:12" s="9" customFormat="1" ht="19.899999999999999" customHeight="1">
      <c r="B110" s="106"/>
      <c r="D110" s="107" t="s">
        <v>111</v>
      </c>
      <c r="E110" s="108"/>
      <c r="F110" s="108"/>
      <c r="G110" s="108"/>
      <c r="H110" s="108"/>
      <c r="I110" s="108"/>
      <c r="J110" s="109">
        <f>J540</f>
        <v>0</v>
      </c>
      <c r="L110" s="106"/>
    </row>
    <row r="111" spans="2:12" s="9" customFormat="1" ht="19.899999999999999" customHeight="1">
      <c r="B111" s="106"/>
      <c r="D111" s="107" t="s">
        <v>112</v>
      </c>
      <c r="E111" s="108"/>
      <c r="F111" s="108"/>
      <c r="G111" s="108"/>
      <c r="H111" s="108"/>
      <c r="I111" s="108"/>
      <c r="J111" s="109">
        <f>J545</f>
        <v>0</v>
      </c>
      <c r="L111" s="106"/>
    </row>
    <row r="112" spans="2:12" s="9" customFormat="1" ht="19.899999999999999" customHeight="1">
      <c r="B112" s="106"/>
      <c r="D112" s="107" t="s">
        <v>113</v>
      </c>
      <c r="E112" s="108"/>
      <c r="F112" s="108"/>
      <c r="G112" s="108"/>
      <c r="H112" s="108"/>
      <c r="I112" s="108"/>
      <c r="J112" s="109">
        <f>J559</f>
        <v>0</v>
      </c>
      <c r="L112" s="106"/>
    </row>
    <row r="113" spans="2:12" s="9" customFormat="1" ht="19.899999999999999" customHeight="1">
      <c r="B113" s="106"/>
      <c r="D113" s="107" t="s">
        <v>114</v>
      </c>
      <c r="E113" s="108"/>
      <c r="F113" s="108"/>
      <c r="G113" s="108"/>
      <c r="H113" s="108"/>
      <c r="I113" s="108"/>
      <c r="J113" s="109">
        <f>J574</f>
        <v>0</v>
      </c>
      <c r="L113" s="106"/>
    </row>
    <row r="114" spans="2:12" s="9" customFormat="1" ht="19.899999999999999" customHeight="1">
      <c r="B114" s="106"/>
      <c r="D114" s="107" t="s">
        <v>115</v>
      </c>
      <c r="E114" s="108"/>
      <c r="F114" s="108"/>
      <c r="G114" s="108"/>
      <c r="H114" s="108"/>
      <c r="I114" s="108"/>
      <c r="J114" s="109">
        <f>J610</f>
        <v>0</v>
      </c>
      <c r="L114" s="106"/>
    </row>
    <row r="115" spans="2:12" s="9" customFormat="1" ht="19.899999999999999" customHeight="1">
      <c r="B115" s="106"/>
      <c r="D115" s="107" t="s">
        <v>116</v>
      </c>
      <c r="E115" s="108"/>
      <c r="F115" s="108"/>
      <c r="G115" s="108"/>
      <c r="H115" s="108"/>
      <c r="I115" s="108"/>
      <c r="J115" s="109">
        <f>J616</f>
        <v>0</v>
      </c>
      <c r="L115" s="106"/>
    </row>
    <row r="116" spans="2:12" s="9" customFormat="1" ht="19.899999999999999" customHeight="1">
      <c r="B116" s="106"/>
      <c r="D116" s="107" t="s">
        <v>117</v>
      </c>
      <c r="E116" s="108"/>
      <c r="F116" s="108"/>
      <c r="G116" s="108"/>
      <c r="H116" s="108"/>
      <c r="I116" s="108"/>
      <c r="J116" s="109">
        <f>J619</f>
        <v>0</v>
      </c>
      <c r="L116" s="106"/>
    </row>
    <row r="117" spans="2:12" s="9" customFormat="1" ht="19.899999999999999" customHeight="1">
      <c r="B117" s="106"/>
      <c r="D117" s="107" t="s">
        <v>118</v>
      </c>
      <c r="E117" s="108"/>
      <c r="F117" s="108"/>
      <c r="G117" s="108"/>
      <c r="H117" s="108"/>
      <c r="I117" s="108"/>
      <c r="J117" s="109">
        <f>J631</f>
        <v>0</v>
      </c>
      <c r="L117" s="106"/>
    </row>
    <row r="118" spans="2:12" s="9" customFormat="1" ht="19.899999999999999" customHeight="1">
      <c r="B118" s="106"/>
      <c r="D118" s="107" t="s">
        <v>119</v>
      </c>
      <c r="E118" s="108"/>
      <c r="F118" s="108"/>
      <c r="G118" s="108"/>
      <c r="H118" s="108"/>
      <c r="I118" s="108"/>
      <c r="J118" s="109">
        <f>J635</f>
        <v>0</v>
      </c>
      <c r="L118" s="106"/>
    </row>
    <row r="119" spans="2:12" s="9" customFormat="1" ht="19.899999999999999" customHeight="1">
      <c r="B119" s="106"/>
      <c r="D119" s="107" t="s">
        <v>120</v>
      </c>
      <c r="E119" s="108"/>
      <c r="F119" s="108"/>
      <c r="G119" s="108"/>
      <c r="H119" s="108"/>
      <c r="I119" s="108"/>
      <c r="J119" s="109">
        <f>J638</f>
        <v>0</v>
      </c>
      <c r="L119" s="106"/>
    </row>
    <row r="120" spans="2:12" s="9" customFormat="1" ht="19.899999999999999" customHeight="1">
      <c r="B120" s="106"/>
      <c r="D120" s="107" t="s">
        <v>121</v>
      </c>
      <c r="E120" s="108"/>
      <c r="F120" s="108"/>
      <c r="G120" s="108"/>
      <c r="H120" s="108"/>
      <c r="I120" s="108"/>
      <c r="J120" s="109">
        <f>J642</f>
        <v>0</v>
      </c>
      <c r="L120" s="106"/>
    </row>
    <row r="121" spans="2:12" s="8" customFormat="1" ht="24.95" customHeight="1">
      <c r="B121" s="102"/>
      <c r="D121" s="103" t="s">
        <v>122</v>
      </c>
      <c r="E121" s="104"/>
      <c r="F121" s="104"/>
      <c r="G121" s="104"/>
      <c r="H121" s="104"/>
      <c r="I121" s="104"/>
      <c r="J121" s="105">
        <f>J812</f>
        <v>0</v>
      </c>
      <c r="L121" s="102"/>
    </row>
    <row r="122" spans="2:12" s="1" customFormat="1" ht="21.75" customHeight="1">
      <c r="B122" s="29"/>
      <c r="L122" s="29"/>
    </row>
    <row r="123" spans="2:12" s="1" customFormat="1" ht="6.95" customHeight="1">
      <c r="B123" s="44"/>
      <c r="C123" s="45"/>
      <c r="D123" s="45"/>
      <c r="E123" s="45"/>
      <c r="F123" s="45"/>
      <c r="G123" s="45"/>
      <c r="H123" s="45"/>
      <c r="I123" s="45"/>
      <c r="J123" s="45"/>
      <c r="K123" s="45"/>
      <c r="L123" s="29"/>
    </row>
    <row r="127" spans="2:12" s="1" customFormat="1" ht="6.95" customHeight="1">
      <c r="B127" s="46"/>
      <c r="C127" s="47"/>
      <c r="D127" s="47"/>
      <c r="E127" s="47"/>
      <c r="F127" s="47"/>
      <c r="G127" s="47"/>
      <c r="H127" s="47"/>
      <c r="I127" s="47"/>
      <c r="J127" s="47"/>
      <c r="K127" s="47"/>
      <c r="L127" s="29"/>
    </row>
    <row r="128" spans="2:12" s="1" customFormat="1" ht="24.95" customHeight="1">
      <c r="B128" s="29"/>
      <c r="C128" s="17" t="s">
        <v>123</v>
      </c>
      <c r="L128" s="29"/>
    </row>
    <row r="129" spans="2:65" s="1" customFormat="1" ht="6.95" customHeight="1">
      <c r="B129" s="29"/>
      <c r="L129" s="29"/>
    </row>
    <row r="130" spans="2:65" s="1" customFormat="1" ht="12" customHeight="1">
      <c r="B130" s="29"/>
      <c r="C130" s="23" t="s">
        <v>15</v>
      </c>
      <c r="L130" s="29"/>
    </row>
    <row r="131" spans="2:65" s="1" customFormat="1" ht="16.5" customHeight="1">
      <c r="B131" s="29"/>
      <c r="E131" s="184" t="str">
        <f>E7</f>
        <v>Rekonštrukcia fyziatricko - rehabilitačného oddelenia - Blok D</v>
      </c>
      <c r="F131" s="203"/>
      <c r="G131" s="203"/>
      <c r="H131" s="203"/>
      <c r="L131" s="29"/>
    </row>
    <row r="132" spans="2:65" s="1" customFormat="1" ht="6.95" customHeight="1">
      <c r="B132" s="29"/>
      <c r="L132" s="29"/>
    </row>
    <row r="133" spans="2:65" s="1" customFormat="1" ht="12" customHeight="1">
      <c r="B133" s="29"/>
      <c r="C133" s="23" t="s">
        <v>21</v>
      </c>
      <c r="F133" s="21" t="str">
        <f>F10</f>
        <v xml:space="preserve"> Dolný Kubín</v>
      </c>
      <c r="I133" s="23" t="s">
        <v>23</v>
      </c>
      <c r="J133" s="52" t="str">
        <f>IF(J10="","",J10)</f>
        <v>26. 8. 2025</v>
      </c>
      <c r="L133" s="29"/>
    </row>
    <row r="134" spans="2:65" s="1" customFormat="1" ht="6.95" customHeight="1">
      <c r="B134" s="29"/>
      <c r="L134" s="29"/>
    </row>
    <row r="135" spans="2:65" s="1" customFormat="1" ht="25.7" customHeight="1">
      <c r="B135" s="29"/>
      <c r="C135" s="23" t="s">
        <v>27</v>
      </c>
      <c r="F135" s="21" t="str">
        <f>E13</f>
        <v xml:space="preserve">Dolnooravská nemocnica s poliklinikou MUDr. L. N. </v>
      </c>
      <c r="I135" s="23" t="s">
        <v>35</v>
      </c>
      <c r="J135" s="27" t="str">
        <f>E19</f>
        <v>URBAN PROJEKCIA, s.r.o.</v>
      </c>
      <c r="L135" s="29"/>
    </row>
    <row r="136" spans="2:65" s="1" customFormat="1" ht="25.7" customHeight="1">
      <c r="B136" s="29"/>
      <c r="C136" s="23" t="s">
        <v>33</v>
      </c>
      <c r="F136" s="21" t="str">
        <f>IF(E16="","",E16)</f>
        <v>Vyplň údaj</v>
      </c>
      <c r="I136" s="23" t="s">
        <v>40</v>
      </c>
      <c r="J136" s="27" t="str">
        <f>E22</f>
        <v>URBAN PROJEKCIA, s.r.o.</v>
      </c>
      <c r="L136" s="29"/>
    </row>
    <row r="137" spans="2:65" s="1" customFormat="1" ht="10.35" customHeight="1">
      <c r="B137" s="29"/>
      <c r="L137" s="29"/>
    </row>
    <row r="138" spans="2:65" s="10" customFormat="1" ht="29.25" customHeight="1">
      <c r="B138" s="110"/>
      <c r="C138" s="111" t="s">
        <v>124</v>
      </c>
      <c r="D138" s="112" t="s">
        <v>67</v>
      </c>
      <c r="E138" s="112" t="s">
        <v>63</v>
      </c>
      <c r="F138" s="112" t="s">
        <v>64</v>
      </c>
      <c r="G138" s="112" t="s">
        <v>125</v>
      </c>
      <c r="H138" s="112" t="s">
        <v>126</v>
      </c>
      <c r="I138" s="112" t="s">
        <v>127</v>
      </c>
      <c r="J138" s="113" t="s">
        <v>92</v>
      </c>
      <c r="K138" s="114" t="s">
        <v>128</v>
      </c>
      <c r="L138" s="110"/>
      <c r="M138" s="59" t="s">
        <v>1</v>
      </c>
      <c r="N138" s="60" t="s">
        <v>46</v>
      </c>
      <c r="O138" s="60" t="s">
        <v>129</v>
      </c>
      <c r="P138" s="60" t="s">
        <v>130</v>
      </c>
      <c r="Q138" s="60" t="s">
        <v>131</v>
      </c>
      <c r="R138" s="60" t="s">
        <v>132</v>
      </c>
      <c r="S138" s="60" t="s">
        <v>133</v>
      </c>
      <c r="T138" s="61" t="s">
        <v>134</v>
      </c>
    </row>
    <row r="139" spans="2:65" s="1" customFormat="1" ht="22.9" customHeight="1">
      <c r="B139" s="29"/>
      <c r="C139" s="64" t="s">
        <v>93</v>
      </c>
      <c r="J139" s="115">
        <f>BK139</f>
        <v>0</v>
      </c>
      <c r="L139" s="29"/>
      <c r="M139" s="62"/>
      <c r="N139" s="53"/>
      <c r="O139" s="53"/>
      <c r="P139" s="116">
        <f>P140+P213+P812</f>
        <v>0</v>
      </c>
      <c r="Q139" s="53"/>
      <c r="R139" s="116">
        <f>R140+R213+R812</f>
        <v>338.00105343000001</v>
      </c>
      <c r="S139" s="53"/>
      <c r="T139" s="117">
        <f>T140+T213+T812</f>
        <v>0</v>
      </c>
      <c r="AT139" s="13" t="s">
        <v>81</v>
      </c>
      <c r="AU139" s="13" t="s">
        <v>94</v>
      </c>
      <c r="BK139" s="118">
        <f>BK140+BK213+BK812</f>
        <v>0</v>
      </c>
    </row>
    <row r="140" spans="2:65" s="11" customFormat="1" ht="25.9" customHeight="1">
      <c r="B140" s="119"/>
      <c r="D140" s="120" t="s">
        <v>81</v>
      </c>
      <c r="E140" s="121" t="s">
        <v>135</v>
      </c>
      <c r="F140" s="121" t="s">
        <v>136</v>
      </c>
      <c r="I140" s="122"/>
      <c r="J140" s="123">
        <f>BK140</f>
        <v>0</v>
      </c>
      <c r="L140" s="119"/>
      <c r="M140" s="124"/>
      <c r="P140" s="125">
        <f>P141+P144+P156+P170+P211</f>
        <v>0</v>
      </c>
      <c r="R140" s="125">
        <f>R141+R144+R156+R170+R211</f>
        <v>314.23448428</v>
      </c>
      <c r="T140" s="126">
        <f>T141+T144+T156+T170+T211</f>
        <v>0</v>
      </c>
      <c r="AR140" s="120" t="s">
        <v>87</v>
      </c>
      <c r="AT140" s="127" t="s">
        <v>81</v>
      </c>
      <c r="AU140" s="127" t="s">
        <v>82</v>
      </c>
      <c r="AY140" s="120" t="s">
        <v>137</v>
      </c>
      <c r="BK140" s="128">
        <f>BK141+BK144+BK156+BK170+BK211</f>
        <v>0</v>
      </c>
    </row>
    <row r="141" spans="2:65" s="11" customFormat="1" ht="22.9" customHeight="1">
      <c r="B141" s="119"/>
      <c r="D141" s="120" t="s">
        <v>81</v>
      </c>
      <c r="E141" s="129" t="s">
        <v>87</v>
      </c>
      <c r="F141" s="129" t="s">
        <v>138</v>
      </c>
      <c r="I141" s="122"/>
      <c r="J141" s="130">
        <f>BK141</f>
        <v>0</v>
      </c>
      <c r="L141" s="119"/>
      <c r="M141" s="124"/>
      <c r="P141" s="125">
        <f>SUM(P142:P143)</f>
        <v>0</v>
      </c>
      <c r="R141" s="125">
        <f>SUM(R142:R143)</f>
        <v>0</v>
      </c>
      <c r="T141" s="126">
        <f>SUM(T142:T143)</f>
        <v>0</v>
      </c>
      <c r="AR141" s="120" t="s">
        <v>87</v>
      </c>
      <c r="AT141" s="127" t="s">
        <v>81</v>
      </c>
      <c r="AU141" s="127" t="s">
        <v>87</v>
      </c>
      <c r="AY141" s="120" t="s">
        <v>137</v>
      </c>
      <c r="BK141" s="128">
        <f>SUM(BK142:BK143)</f>
        <v>0</v>
      </c>
    </row>
    <row r="142" spans="2:65" s="1" customFormat="1" ht="21.75" customHeight="1">
      <c r="B142" s="29"/>
      <c r="C142" s="131" t="s">
        <v>87</v>
      </c>
      <c r="D142" s="131" t="s">
        <v>139</v>
      </c>
      <c r="E142" s="132" t="s">
        <v>140</v>
      </c>
      <c r="F142" s="133" t="s">
        <v>141</v>
      </c>
      <c r="G142" s="134" t="s">
        <v>142</v>
      </c>
      <c r="H142" s="135">
        <v>1.38</v>
      </c>
      <c r="I142" s="136"/>
      <c r="J142" s="137">
        <f>ROUND(I142*H142,2)</f>
        <v>0</v>
      </c>
      <c r="K142" s="138"/>
      <c r="L142" s="29"/>
      <c r="M142" s="139" t="s">
        <v>1</v>
      </c>
      <c r="N142" s="140" t="s">
        <v>48</v>
      </c>
      <c r="P142" s="141">
        <f>O142*H142</f>
        <v>0</v>
      </c>
      <c r="Q142" s="141">
        <v>0</v>
      </c>
      <c r="R142" s="141">
        <f>Q142*H142</f>
        <v>0</v>
      </c>
      <c r="S142" s="141">
        <v>0</v>
      </c>
      <c r="T142" s="142">
        <f>S142*H142</f>
        <v>0</v>
      </c>
      <c r="AR142" s="143" t="s">
        <v>143</v>
      </c>
      <c r="AT142" s="143" t="s">
        <v>139</v>
      </c>
      <c r="AU142" s="143" t="s">
        <v>144</v>
      </c>
      <c r="AY142" s="13" t="s">
        <v>137</v>
      </c>
      <c r="BE142" s="144">
        <f>IF(N142="základná",J142,0)</f>
        <v>0</v>
      </c>
      <c r="BF142" s="144">
        <f>IF(N142="znížená",J142,0)</f>
        <v>0</v>
      </c>
      <c r="BG142" s="144">
        <f>IF(N142="zákl. prenesená",J142,0)</f>
        <v>0</v>
      </c>
      <c r="BH142" s="144">
        <f>IF(N142="zníž. prenesená",J142,0)</f>
        <v>0</v>
      </c>
      <c r="BI142" s="144">
        <f>IF(N142="nulová",J142,0)</f>
        <v>0</v>
      </c>
      <c r="BJ142" s="13" t="s">
        <v>144</v>
      </c>
      <c r="BK142" s="144">
        <f>ROUND(I142*H142,2)</f>
        <v>0</v>
      </c>
      <c r="BL142" s="13" t="s">
        <v>143</v>
      </c>
      <c r="BM142" s="143" t="s">
        <v>145</v>
      </c>
    </row>
    <row r="143" spans="2:65" s="1" customFormat="1" ht="24.2" customHeight="1">
      <c r="B143" s="29"/>
      <c r="C143" s="131" t="s">
        <v>144</v>
      </c>
      <c r="D143" s="131" t="s">
        <v>139</v>
      </c>
      <c r="E143" s="132" t="s">
        <v>146</v>
      </c>
      <c r="F143" s="133" t="s">
        <v>147</v>
      </c>
      <c r="G143" s="134" t="s">
        <v>142</v>
      </c>
      <c r="H143" s="135">
        <v>1.38</v>
      </c>
      <c r="I143" s="136"/>
      <c r="J143" s="137">
        <f>ROUND(I143*H143,2)</f>
        <v>0</v>
      </c>
      <c r="K143" s="138"/>
      <c r="L143" s="29"/>
      <c r="M143" s="139" t="s">
        <v>1</v>
      </c>
      <c r="N143" s="140" t="s">
        <v>48</v>
      </c>
      <c r="P143" s="141">
        <f>O143*H143</f>
        <v>0</v>
      </c>
      <c r="Q143" s="141">
        <v>0</v>
      </c>
      <c r="R143" s="141">
        <f>Q143*H143</f>
        <v>0</v>
      </c>
      <c r="S143" s="141">
        <v>0</v>
      </c>
      <c r="T143" s="142">
        <f>S143*H143</f>
        <v>0</v>
      </c>
      <c r="AR143" s="143" t="s">
        <v>143</v>
      </c>
      <c r="AT143" s="143" t="s">
        <v>139</v>
      </c>
      <c r="AU143" s="143" t="s">
        <v>144</v>
      </c>
      <c r="AY143" s="13" t="s">
        <v>137</v>
      </c>
      <c r="BE143" s="144">
        <f>IF(N143="základná",J143,0)</f>
        <v>0</v>
      </c>
      <c r="BF143" s="144">
        <f>IF(N143="znížená",J143,0)</f>
        <v>0</v>
      </c>
      <c r="BG143" s="144">
        <f>IF(N143="zákl. prenesená",J143,0)</f>
        <v>0</v>
      </c>
      <c r="BH143" s="144">
        <f>IF(N143="zníž. prenesená",J143,0)</f>
        <v>0</v>
      </c>
      <c r="BI143" s="144">
        <f>IF(N143="nulová",J143,0)</f>
        <v>0</v>
      </c>
      <c r="BJ143" s="13" t="s">
        <v>144</v>
      </c>
      <c r="BK143" s="144">
        <f>ROUND(I143*H143,2)</f>
        <v>0</v>
      </c>
      <c r="BL143" s="13" t="s">
        <v>143</v>
      </c>
      <c r="BM143" s="143" t="s">
        <v>148</v>
      </c>
    </row>
    <row r="144" spans="2:65" s="11" customFormat="1" ht="22.9" customHeight="1">
      <c r="B144" s="119"/>
      <c r="D144" s="120" t="s">
        <v>81</v>
      </c>
      <c r="E144" s="129" t="s">
        <v>149</v>
      </c>
      <c r="F144" s="129" t="s">
        <v>150</v>
      </c>
      <c r="I144" s="122"/>
      <c r="J144" s="130">
        <f>BK144</f>
        <v>0</v>
      </c>
      <c r="L144" s="119"/>
      <c r="M144" s="124"/>
      <c r="P144" s="125">
        <f>SUM(P145:P155)</f>
        <v>0</v>
      </c>
      <c r="R144" s="125">
        <f>SUM(R145:R155)</f>
        <v>20.962278179999998</v>
      </c>
      <c r="T144" s="126">
        <f>SUM(T145:T155)</f>
        <v>0</v>
      </c>
      <c r="AR144" s="120" t="s">
        <v>87</v>
      </c>
      <c r="AT144" s="127" t="s">
        <v>81</v>
      </c>
      <c r="AU144" s="127" t="s">
        <v>87</v>
      </c>
      <c r="AY144" s="120" t="s">
        <v>137</v>
      </c>
      <c r="BK144" s="128">
        <f>SUM(BK145:BK155)</f>
        <v>0</v>
      </c>
    </row>
    <row r="145" spans="2:65" s="1" customFormat="1" ht="24.2" customHeight="1">
      <c r="B145" s="29"/>
      <c r="C145" s="131" t="s">
        <v>149</v>
      </c>
      <c r="D145" s="131" t="s">
        <v>139</v>
      </c>
      <c r="E145" s="132" t="s">
        <v>151</v>
      </c>
      <c r="F145" s="133" t="s">
        <v>152</v>
      </c>
      <c r="G145" s="134" t="s">
        <v>153</v>
      </c>
      <c r="H145" s="135">
        <v>22</v>
      </c>
      <c r="I145" s="136"/>
      <c r="J145" s="137">
        <f t="shared" ref="J145:J155" si="0">ROUND(I145*H145,2)</f>
        <v>0</v>
      </c>
      <c r="K145" s="138"/>
      <c r="L145" s="29"/>
      <c r="M145" s="139" t="s">
        <v>1</v>
      </c>
      <c r="N145" s="140" t="s">
        <v>48</v>
      </c>
      <c r="P145" s="141">
        <f t="shared" ref="P145:P155" si="1">O145*H145</f>
        <v>0</v>
      </c>
      <c r="Q145" s="141">
        <v>2.1940000000000001E-2</v>
      </c>
      <c r="R145" s="141">
        <f t="shared" ref="R145:R155" si="2">Q145*H145</f>
        <v>0.48268</v>
      </c>
      <c r="S145" s="141">
        <v>0</v>
      </c>
      <c r="T145" s="142">
        <f t="shared" ref="T145:T155" si="3">S145*H145</f>
        <v>0</v>
      </c>
      <c r="AR145" s="143" t="s">
        <v>143</v>
      </c>
      <c r="AT145" s="143" t="s">
        <v>139</v>
      </c>
      <c r="AU145" s="143" t="s">
        <v>144</v>
      </c>
      <c r="AY145" s="13" t="s">
        <v>137</v>
      </c>
      <c r="BE145" s="144">
        <f t="shared" ref="BE145:BE155" si="4">IF(N145="základná",J145,0)</f>
        <v>0</v>
      </c>
      <c r="BF145" s="144">
        <f t="shared" ref="BF145:BF155" si="5">IF(N145="znížená",J145,0)</f>
        <v>0</v>
      </c>
      <c r="BG145" s="144">
        <f t="shared" ref="BG145:BG155" si="6">IF(N145="zákl. prenesená",J145,0)</f>
        <v>0</v>
      </c>
      <c r="BH145" s="144">
        <f t="shared" ref="BH145:BH155" si="7">IF(N145="zníž. prenesená",J145,0)</f>
        <v>0</v>
      </c>
      <c r="BI145" s="144">
        <f t="shared" ref="BI145:BI155" si="8">IF(N145="nulová",J145,0)</f>
        <v>0</v>
      </c>
      <c r="BJ145" s="13" t="s">
        <v>144</v>
      </c>
      <c r="BK145" s="144">
        <f t="shared" ref="BK145:BK155" si="9">ROUND(I145*H145,2)</f>
        <v>0</v>
      </c>
      <c r="BL145" s="13" t="s">
        <v>143</v>
      </c>
      <c r="BM145" s="143" t="s">
        <v>154</v>
      </c>
    </row>
    <row r="146" spans="2:65" s="1" customFormat="1" ht="24.2" customHeight="1">
      <c r="B146" s="29"/>
      <c r="C146" s="131" t="s">
        <v>143</v>
      </c>
      <c r="D146" s="131" t="s">
        <v>139</v>
      </c>
      <c r="E146" s="132" t="s">
        <v>155</v>
      </c>
      <c r="F146" s="133" t="s">
        <v>156</v>
      </c>
      <c r="G146" s="134" t="s">
        <v>153</v>
      </c>
      <c r="H146" s="135">
        <v>3</v>
      </c>
      <c r="I146" s="136"/>
      <c r="J146" s="137">
        <f t="shared" si="0"/>
        <v>0</v>
      </c>
      <c r="K146" s="138"/>
      <c r="L146" s="29"/>
      <c r="M146" s="139" t="s">
        <v>1</v>
      </c>
      <c r="N146" s="140" t="s">
        <v>48</v>
      </c>
      <c r="P146" s="141">
        <f t="shared" si="1"/>
        <v>0</v>
      </c>
      <c r="Q146" s="141">
        <v>2.6100000000000002E-2</v>
      </c>
      <c r="R146" s="141">
        <f t="shared" si="2"/>
        <v>7.8300000000000008E-2</v>
      </c>
      <c r="S146" s="141">
        <v>0</v>
      </c>
      <c r="T146" s="142">
        <f t="shared" si="3"/>
        <v>0</v>
      </c>
      <c r="AR146" s="143" t="s">
        <v>143</v>
      </c>
      <c r="AT146" s="143" t="s">
        <v>139</v>
      </c>
      <c r="AU146" s="143" t="s">
        <v>144</v>
      </c>
      <c r="AY146" s="13" t="s">
        <v>137</v>
      </c>
      <c r="BE146" s="144">
        <f t="shared" si="4"/>
        <v>0</v>
      </c>
      <c r="BF146" s="144">
        <f t="shared" si="5"/>
        <v>0</v>
      </c>
      <c r="BG146" s="144">
        <f t="shared" si="6"/>
        <v>0</v>
      </c>
      <c r="BH146" s="144">
        <f t="shared" si="7"/>
        <v>0</v>
      </c>
      <c r="BI146" s="144">
        <f t="shared" si="8"/>
        <v>0</v>
      </c>
      <c r="BJ146" s="13" t="s">
        <v>144</v>
      </c>
      <c r="BK146" s="144">
        <f t="shared" si="9"/>
        <v>0</v>
      </c>
      <c r="BL146" s="13" t="s">
        <v>143</v>
      </c>
      <c r="BM146" s="143" t="s">
        <v>157</v>
      </c>
    </row>
    <row r="147" spans="2:65" s="1" customFormat="1" ht="24.2" customHeight="1">
      <c r="B147" s="29"/>
      <c r="C147" s="131" t="s">
        <v>158</v>
      </c>
      <c r="D147" s="131" t="s">
        <v>139</v>
      </c>
      <c r="E147" s="132" t="s">
        <v>159</v>
      </c>
      <c r="F147" s="133" t="s">
        <v>160</v>
      </c>
      <c r="G147" s="134" t="s">
        <v>153</v>
      </c>
      <c r="H147" s="135">
        <v>1</v>
      </c>
      <c r="I147" s="136"/>
      <c r="J147" s="137">
        <f t="shared" si="0"/>
        <v>0</v>
      </c>
      <c r="K147" s="138"/>
      <c r="L147" s="29"/>
      <c r="M147" s="139" t="s">
        <v>1</v>
      </c>
      <c r="N147" s="140" t="s">
        <v>48</v>
      </c>
      <c r="P147" s="141">
        <f t="shared" si="1"/>
        <v>0</v>
      </c>
      <c r="Q147" s="141">
        <v>3.024E-2</v>
      </c>
      <c r="R147" s="141">
        <f t="shared" si="2"/>
        <v>3.024E-2</v>
      </c>
      <c r="S147" s="141">
        <v>0</v>
      </c>
      <c r="T147" s="142">
        <f t="shared" si="3"/>
        <v>0</v>
      </c>
      <c r="AR147" s="143" t="s">
        <v>143</v>
      </c>
      <c r="AT147" s="143" t="s">
        <v>139</v>
      </c>
      <c r="AU147" s="143" t="s">
        <v>144</v>
      </c>
      <c r="AY147" s="13" t="s">
        <v>137</v>
      </c>
      <c r="BE147" s="144">
        <f t="shared" si="4"/>
        <v>0</v>
      </c>
      <c r="BF147" s="144">
        <f t="shared" si="5"/>
        <v>0</v>
      </c>
      <c r="BG147" s="144">
        <f t="shared" si="6"/>
        <v>0</v>
      </c>
      <c r="BH147" s="144">
        <f t="shared" si="7"/>
        <v>0</v>
      </c>
      <c r="BI147" s="144">
        <f t="shared" si="8"/>
        <v>0</v>
      </c>
      <c r="BJ147" s="13" t="s">
        <v>144</v>
      </c>
      <c r="BK147" s="144">
        <f t="shared" si="9"/>
        <v>0</v>
      </c>
      <c r="BL147" s="13" t="s">
        <v>143</v>
      </c>
      <c r="BM147" s="143" t="s">
        <v>161</v>
      </c>
    </row>
    <row r="148" spans="2:65" s="1" customFormat="1" ht="24.2" customHeight="1">
      <c r="B148" s="29"/>
      <c r="C148" s="131" t="s">
        <v>162</v>
      </c>
      <c r="D148" s="131" t="s">
        <v>139</v>
      </c>
      <c r="E148" s="132" t="s">
        <v>163</v>
      </c>
      <c r="F148" s="133" t="s">
        <v>164</v>
      </c>
      <c r="G148" s="134" t="s">
        <v>153</v>
      </c>
      <c r="H148" s="135">
        <v>1</v>
      </c>
      <c r="I148" s="136"/>
      <c r="J148" s="137">
        <f t="shared" si="0"/>
        <v>0</v>
      </c>
      <c r="K148" s="138"/>
      <c r="L148" s="29"/>
      <c r="M148" s="139" t="s">
        <v>1</v>
      </c>
      <c r="N148" s="140" t="s">
        <v>48</v>
      </c>
      <c r="P148" s="141">
        <f t="shared" si="1"/>
        <v>0</v>
      </c>
      <c r="Q148" s="141">
        <v>3.4389999999999997E-2</v>
      </c>
      <c r="R148" s="141">
        <f t="shared" si="2"/>
        <v>3.4389999999999997E-2</v>
      </c>
      <c r="S148" s="141">
        <v>0</v>
      </c>
      <c r="T148" s="142">
        <f t="shared" si="3"/>
        <v>0</v>
      </c>
      <c r="AR148" s="143" t="s">
        <v>143</v>
      </c>
      <c r="AT148" s="143" t="s">
        <v>139</v>
      </c>
      <c r="AU148" s="143" t="s">
        <v>144</v>
      </c>
      <c r="AY148" s="13" t="s">
        <v>137</v>
      </c>
      <c r="BE148" s="144">
        <f t="shared" si="4"/>
        <v>0</v>
      </c>
      <c r="BF148" s="144">
        <f t="shared" si="5"/>
        <v>0</v>
      </c>
      <c r="BG148" s="144">
        <f t="shared" si="6"/>
        <v>0</v>
      </c>
      <c r="BH148" s="144">
        <f t="shared" si="7"/>
        <v>0</v>
      </c>
      <c r="BI148" s="144">
        <f t="shared" si="8"/>
        <v>0</v>
      </c>
      <c r="BJ148" s="13" t="s">
        <v>144</v>
      </c>
      <c r="BK148" s="144">
        <f t="shared" si="9"/>
        <v>0</v>
      </c>
      <c r="BL148" s="13" t="s">
        <v>143</v>
      </c>
      <c r="BM148" s="143" t="s">
        <v>165</v>
      </c>
    </row>
    <row r="149" spans="2:65" s="1" customFormat="1" ht="24.2" customHeight="1">
      <c r="B149" s="29"/>
      <c r="C149" s="131" t="s">
        <v>166</v>
      </c>
      <c r="D149" s="131" t="s">
        <v>139</v>
      </c>
      <c r="E149" s="132" t="s">
        <v>167</v>
      </c>
      <c r="F149" s="133" t="s">
        <v>168</v>
      </c>
      <c r="G149" s="134" t="s">
        <v>153</v>
      </c>
      <c r="H149" s="135">
        <v>1</v>
      </c>
      <c r="I149" s="136"/>
      <c r="J149" s="137">
        <f t="shared" si="0"/>
        <v>0</v>
      </c>
      <c r="K149" s="138"/>
      <c r="L149" s="29"/>
      <c r="M149" s="139" t="s">
        <v>1</v>
      </c>
      <c r="N149" s="140" t="s">
        <v>48</v>
      </c>
      <c r="P149" s="141">
        <f t="shared" si="1"/>
        <v>0</v>
      </c>
      <c r="Q149" s="141">
        <v>3.9660000000000001E-2</v>
      </c>
      <c r="R149" s="141">
        <f t="shared" si="2"/>
        <v>3.9660000000000001E-2</v>
      </c>
      <c r="S149" s="141">
        <v>0</v>
      </c>
      <c r="T149" s="142">
        <f t="shared" si="3"/>
        <v>0</v>
      </c>
      <c r="AR149" s="143" t="s">
        <v>143</v>
      </c>
      <c r="AT149" s="143" t="s">
        <v>139</v>
      </c>
      <c r="AU149" s="143" t="s">
        <v>144</v>
      </c>
      <c r="AY149" s="13" t="s">
        <v>137</v>
      </c>
      <c r="BE149" s="144">
        <f t="shared" si="4"/>
        <v>0</v>
      </c>
      <c r="BF149" s="144">
        <f t="shared" si="5"/>
        <v>0</v>
      </c>
      <c r="BG149" s="144">
        <f t="shared" si="6"/>
        <v>0</v>
      </c>
      <c r="BH149" s="144">
        <f t="shared" si="7"/>
        <v>0</v>
      </c>
      <c r="BI149" s="144">
        <f t="shared" si="8"/>
        <v>0</v>
      </c>
      <c r="BJ149" s="13" t="s">
        <v>144</v>
      </c>
      <c r="BK149" s="144">
        <f t="shared" si="9"/>
        <v>0</v>
      </c>
      <c r="BL149" s="13" t="s">
        <v>143</v>
      </c>
      <c r="BM149" s="143" t="s">
        <v>169</v>
      </c>
    </row>
    <row r="150" spans="2:65" s="1" customFormat="1" ht="16.5" customHeight="1">
      <c r="B150" s="29"/>
      <c r="C150" s="131" t="s">
        <v>170</v>
      </c>
      <c r="D150" s="131" t="s">
        <v>139</v>
      </c>
      <c r="E150" s="132" t="s">
        <v>171</v>
      </c>
      <c r="F150" s="133" t="s">
        <v>172</v>
      </c>
      <c r="G150" s="134" t="s">
        <v>173</v>
      </c>
      <c r="H150" s="135">
        <v>22.2</v>
      </c>
      <c r="I150" s="136"/>
      <c r="J150" s="137">
        <f t="shared" si="0"/>
        <v>0</v>
      </c>
      <c r="K150" s="138"/>
      <c r="L150" s="29"/>
      <c r="M150" s="139" t="s">
        <v>1</v>
      </c>
      <c r="N150" s="140" t="s">
        <v>48</v>
      </c>
      <c r="P150" s="141">
        <f t="shared" si="1"/>
        <v>0</v>
      </c>
      <c r="Q150" s="141">
        <v>4.6589999999999999E-2</v>
      </c>
      <c r="R150" s="141">
        <f t="shared" si="2"/>
        <v>1.0342979999999999</v>
      </c>
      <c r="S150" s="141">
        <v>0</v>
      </c>
      <c r="T150" s="142">
        <f t="shared" si="3"/>
        <v>0</v>
      </c>
      <c r="AR150" s="143" t="s">
        <v>143</v>
      </c>
      <c r="AT150" s="143" t="s">
        <v>139</v>
      </c>
      <c r="AU150" s="143" t="s">
        <v>144</v>
      </c>
      <c r="AY150" s="13" t="s">
        <v>137</v>
      </c>
      <c r="BE150" s="144">
        <f t="shared" si="4"/>
        <v>0</v>
      </c>
      <c r="BF150" s="144">
        <f t="shared" si="5"/>
        <v>0</v>
      </c>
      <c r="BG150" s="144">
        <f t="shared" si="6"/>
        <v>0</v>
      </c>
      <c r="BH150" s="144">
        <f t="shared" si="7"/>
        <v>0</v>
      </c>
      <c r="BI150" s="144">
        <f t="shared" si="8"/>
        <v>0</v>
      </c>
      <c r="BJ150" s="13" t="s">
        <v>144</v>
      </c>
      <c r="BK150" s="144">
        <f t="shared" si="9"/>
        <v>0</v>
      </c>
      <c r="BL150" s="13" t="s">
        <v>143</v>
      </c>
      <c r="BM150" s="143" t="s">
        <v>174</v>
      </c>
    </row>
    <row r="151" spans="2:65" s="1" customFormat="1" ht="24.2" customHeight="1">
      <c r="B151" s="29"/>
      <c r="C151" s="131" t="s">
        <v>175</v>
      </c>
      <c r="D151" s="131" t="s">
        <v>139</v>
      </c>
      <c r="E151" s="132" t="s">
        <v>176</v>
      </c>
      <c r="F151" s="133" t="s">
        <v>177</v>
      </c>
      <c r="G151" s="134" t="s">
        <v>173</v>
      </c>
      <c r="H151" s="135">
        <v>3.83</v>
      </c>
      <c r="I151" s="136"/>
      <c r="J151" s="137">
        <f t="shared" si="0"/>
        <v>0</v>
      </c>
      <c r="K151" s="138"/>
      <c r="L151" s="29"/>
      <c r="M151" s="139" t="s">
        <v>1</v>
      </c>
      <c r="N151" s="140" t="s">
        <v>48</v>
      </c>
      <c r="P151" s="141">
        <f t="shared" si="1"/>
        <v>0</v>
      </c>
      <c r="Q151" s="141">
        <v>0.22314000000000001</v>
      </c>
      <c r="R151" s="141">
        <f t="shared" si="2"/>
        <v>0.8546262</v>
      </c>
      <c r="S151" s="141">
        <v>0</v>
      </c>
      <c r="T151" s="142">
        <f t="shared" si="3"/>
        <v>0</v>
      </c>
      <c r="AR151" s="143" t="s">
        <v>143</v>
      </c>
      <c r="AT151" s="143" t="s">
        <v>139</v>
      </c>
      <c r="AU151" s="143" t="s">
        <v>144</v>
      </c>
      <c r="AY151" s="13" t="s">
        <v>137</v>
      </c>
      <c r="BE151" s="144">
        <f t="shared" si="4"/>
        <v>0</v>
      </c>
      <c r="BF151" s="144">
        <f t="shared" si="5"/>
        <v>0</v>
      </c>
      <c r="BG151" s="144">
        <f t="shared" si="6"/>
        <v>0</v>
      </c>
      <c r="BH151" s="144">
        <f t="shared" si="7"/>
        <v>0</v>
      </c>
      <c r="BI151" s="144">
        <f t="shared" si="8"/>
        <v>0</v>
      </c>
      <c r="BJ151" s="13" t="s">
        <v>144</v>
      </c>
      <c r="BK151" s="144">
        <f t="shared" si="9"/>
        <v>0</v>
      </c>
      <c r="BL151" s="13" t="s">
        <v>143</v>
      </c>
      <c r="BM151" s="143" t="s">
        <v>178</v>
      </c>
    </row>
    <row r="152" spans="2:65" s="1" customFormat="1" ht="24.2" customHeight="1">
      <c r="B152" s="29"/>
      <c r="C152" s="131" t="s">
        <v>179</v>
      </c>
      <c r="D152" s="131" t="s">
        <v>139</v>
      </c>
      <c r="E152" s="132" t="s">
        <v>180</v>
      </c>
      <c r="F152" s="133" t="s">
        <v>181</v>
      </c>
      <c r="G152" s="134" t="s">
        <v>173</v>
      </c>
      <c r="H152" s="135">
        <v>17.739999999999998</v>
      </c>
      <c r="I152" s="136"/>
      <c r="J152" s="137">
        <f t="shared" si="0"/>
        <v>0</v>
      </c>
      <c r="K152" s="138"/>
      <c r="L152" s="29"/>
      <c r="M152" s="139" t="s">
        <v>1</v>
      </c>
      <c r="N152" s="140" t="s">
        <v>48</v>
      </c>
      <c r="P152" s="141">
        <f t="shared" si="1"/>
        <v>0</v>
      </c>
      <c r="Q152" s="141">
        <v>9.0509999999999993E-2</v>
      </c>
      <c r="R152" s="141">
        <f t="shared" si="2"/>
        <v>1.6056473999999998</v>
      </c>
      <c r="S152" s="141">
        <v>0</v>
      </c>
      <c r="T152" s="142">
        <f t="shared" si="3"/>
        <v>0</v>
      </c>
      <c r="AR152" s="143" t="s">
        <v>143</v>
      </c>
      <c r="AT152" s="143" t="s">
        <v>139</v>
      </c>
      <c r="AU152" s="143" t="s">
        <v>144</v>
      </c>
      <c r="AY152" s="13" t="s">
        <v>137</v>
      </c>
      <c r="BE152" s="144">
        <f t="shared" si="4"/>
        <v>0</v>
      </c>
      <c r="BF152" s="144">
        <f t="shared" si="5"/>
        <v>0</v>
      </c>
      <c r="BG152" s="144">
        <f t="shared" si="6"/>
        <v>0</v>
      </c>
      <c r="BH152" s="144">
        <f t="shared" si="7"/>
        <v>0</v>
      </c>
      <c r="BI152" s="144">
        <f t="shared" si="8"/>
        <v>0</v>
      </c>
      <c r="BJ152" s="13" t="s">
        <v>144</v>
      </c>
      <c r="BK152" s="144">
        <f t="shared" si="9"/>
        <v>0</v>
      </c>
      <c r="BL152" s="13" t="s">
        <v>143</v>
      </c>
      <c r="BM152" s="143" t="s">
        <v>182</v>
      </c>
    </row>
    <row r="153" spans="2:65" s="1" customFormat="1" ht="24.2" customHeight="1">
      <c r="B153" s="29"/>
      <c r="C153" s="131" t="s">
        <v>183</v>
      </c>
      <c r="D153" s="131" t="s">
        <v>139</v>
      </c>
      <c r="E153" s="132" t="s">
        <v>184</v>
      </c>
      <c r="F153" s="133" t="s">
        <v>185</v>
      </c>
      <c r="G153" s="134" t="s">
        <v>173</v>
      </c>
      <c r="H153" s="135">
        <v>169.01499999999999</v>
      </c>
      <c r="I153" s="136"/>
      <c r="J153" s="137">
        <f t="shared" si="0"/>
        <v>0</v>
      </c>
      <c r="K153" s="138"/>
      <c r="L153" s="29"/>
      <c r="M153" s="139" t="s">
        <v>1</v>
      </c>
      <c r="N153" s="140" t="s">
        <v>48</v>
      </c>
      <c r="P153" s="141">
        <f t="shared" si="1"/>
        <v>0</v>
      </c>
      <c r="Q153" s="141">
        <v>9.2219999999999996E-2</v>
      </c>
      <c r="R153" s="141">
        <f t="shared" si="2"/>
        <v>15.586563299999998</v>
      </c>
      <c r="S153" s="141">
        <v>0</v>
      </c>
      <c r="T153" s="142">
        <f t="shared" si="3"/>
        <v>0</v>
      </c>
      <c r="AR153" s="143" t="s">
        <v>143</v>
      </c>
      <c r="AT153" s="143" t="s">
        <v>139</v>
      </c>
      <c r="AU153" s="143" t="s">
        <v>144</v>
      </c>
      <c r="AY153" s="13" t="s">
        <v>137</v>
      </c>
      <c r="BE153" s="144">
        <f t="shared" si="4"/>
        <v>0</v>
      </c>
      <c r="BF153" s="144">
        <f t="shared" si="5"/>
        <v>0</v>
      </c>
      <c r="BG153" s="144">
        <f t="shared" si="6"/>
        <v>0</v>
      </c>
      <c r="BH153" s="144">
        <f t="shared" si="7"/>
        <v>0</v>
      </c>
      <c r="BI153" s="144">
        <f t="shared" si="8"/>
        <v>0</v>
      </c>
      <c r="BJ153" s="13" t="s">
        <v>144</v>
      </c>
      <c r="BK153" s="144">
        <f t="shared" si="9"/>
        <v>0</v>
      </c>
      <c r="BL153" s="13" t="s">
        <v>143</v>
      </c>
      <c r="BM153" s="143" t="s">
        <v>186</v>
      </c>
    </row>
    <row r="154" spans="2:65" s="1" customFormat="1" ht="24.2" customHeight="1">
      <c r="B154" s="29"/>
      <c r="C154" s="131" t="s">
        <v>187</v>
      </c>
      <c r="D154" s="131" t="s">
        <v>139</v>
      </c>
      <c r="E154" s="132" t="s">
        <v>188</v>
      </c>
      <c r="F154" s="133" t="s">
        <v>189</v>
      </c>
      <c r="G154" s="134" t="s">
        <v>173</v>
      </c>
      <c r="H154" s="135">
        <v>9.0679999999999996</v>
      </c>
      <c r="I154" s="136"/>
      <c r="J154" s="137">
        <f t="shared" si="0"/>
        <v>0</v>
      </c>
      <c r="K154" s="138"/>
      <c r="L154" s="29"/>
      <c r="M154" s="139" t="s">
        <v>1</v>
      </c>
      <c r="N154" s="140" t="s">
        <v>48</v>
      </c>
      <c r="P154" s="141">
        <f t="shared" si="1"/>
        <v>0</v>
      </c>
      <c r="Q154" s="141">
        <v>5.6030000000000003E-2</v>
      </c>
      <c r="R154" s="141">
        <f t="shared" si="2"/>
        <v>0.50808003999999996</v>
      </c>
      <c r="S154" s="141">
        <v>0</v>
      </c>
      <c r="T154" s="142">
        <f t="shared" si="3"/>
        <v>0</v>
      </c>
      <c r="AR154" s="143" t="s">
        <v>143</v>
      </c>
      <c r="AT154" s="143" t="s">
        <v>139</v>
      </c>
      <c r="AU154" s="143" t="s">
        <v>144</v>
      </c>
      <c r="AY154" s="13" t="s">
        <v>137</v>
      </c>
      <c r="BE154" s="144">
        <f t="shared" si="4"/>
        <v>0</v>
      </c>
      <c r="BF154" s="144">
        <f t="shared" si="5"/>
        <v>0</v>
      </c>
      <c r="BG154" s="144">
        <f t="shared" si="6"/>
        <v>0</v>
      </c>
      <c r="BH154" s="144">
        <f t="shared" si="7"/>
        <v>0</v>
      </c>
      <c r="BI154" s="144">
        <f t="shared" si="8"/>
        <v>0</v>
      </c>
      <c r="BJ154" s="13" t="s">
        <v>144</v>
      </c>
      <c r="BK154" s="144">
        <f t="shared" si="9"/>
        <v>0</v>
      </c>
      <c r="BL154" s="13" t="s">
        <v>143</v>
      </c>
      <c r="BM154" s="143" t="s">
        <v>190</v>
      </c>
    </row>
    <row r="155" spans="2:65" s="1" customFormat="1" ht="24.2" customHeight="1">
      <c r="B155" s="29"/>
      <c r="C155" s="131" t="s">
        <v>191</v>
      </c>
      <c r="D155" s="131" t="s">
        <v>139</v>
      </c>
      <c r="E155" s="132" t="s">
        <v>192</v>
      </c>
      <c r="F155" s="133" t="s">
        <v>193</v>
      </c>
      <c r="G155" s="134" t="s">
        <v>173</v>
      </c>
      <c r="H155" s="135">
        <v>9.548</v>
      </c>
      <c r="I155" s="136"/>
      <c r="J155" s="137">
        <f t="shared" si="0"/>
        <v>0</v>
      </c>
      <c r="K155" s="138"/>
      <c r="L155" s="29"/>
      <c r="M155" s="139" t="s">
        <v>1</v>
      </c>
      <c r="N155" s="140" t="s">
        <v>48</v>
      </c>
      <c r="P155" s="141">
        <f t="shared" si="1"/>
        <v>0</v>
      </c>
      <c r="Q155" s="141">
        <v>7.4130000000000001E-2</v>
      </c>
      <c r="R155" s="141">
        <f t="shared" si="2"/>
        <v>0.70779323999999999</v>
      </c>
      <c r="S155" s="141">
        <v>0</v>
      </c>
      <c r="T155" s="142">
        <f t="shared" si="3"/>
        <v>0</v>
      </c>
      <c r="AR155" s="143" t="s">
        <v>143</v>
      </c>
      <c r="AT155" s="143" t="s">
        <v>139</v>
      </c>
      <c r="AU155" s="143" t="s">
        <v>144</v>
      </c>
      <c r="AY155" s="13" t="s">
        <v>137</v>
      </c>
      <c r="BE155" s="144">
        <f t="shared" si="4"/>
        <v>0</v>
      </c>
      <c r="BF155" s="144">
        <f t="shared" si="5"/>
        <v>0</v>
      </c>
      <c r="BG155" s="144">
        <f t="shared" si="6"/>
        <v>0</v>
      </c>
      <c r="BH155" s="144">
        <f t="shared" si="7"/>
        <v>0</v>
      </c>
      <c r="BI155" s="144">
        <f t="shared" si="8"/>
        <v>0</v>
      </c>
      <c r="BJ155" s="13" t="s">
        <v>144</v>
      </c>
      <c r="BK155" s="144">
        <f t="shared" si="9"/>
        <v>0</v>
      </c>
      <c r="BL155" s="13" t="s">
        <v>143</v>
      </c>
      <c r="BM155" s="143" t="s">
        <v>194</v>
      </c>
    </row>
    <row r="156" spans="2:65" s="11" customFormat="1" ht="22.9" customHeight="1">
      <c r="B156" s="119"/>
      <c r="D156" s="120" t="s">
        <v>81</v>
      </c>
      <c r="E156" s="129" t="s">
        <v>162</v>
      </c>
      <c r="F156" s="129" t="s">
        <v>195</v>
      </c>
      <c r="I156" s="122"/>
      <c r="J156" s="130">
        <f>BK156</f>
        <v>0</v>
      </c>
      <c r="L156" s="119"/>
      <c r="M156" s="124"/>
      <c r="P156" s="125">
        <f>SUM(P157:P169)</f>
        <v>0</v>
      </c>
      <c r="R156" s="125">
        <f>SUM(R157:R169)</f>
        <v>79.212562900000009</v>
      </c>
      <c r="T156" s="126">
        <f>SUM(T157:T169)</f>
        <v>0</v>
      </c>
      <c r="AR156" s="120" t="s">
        <v>87</v>
      </c>
      <c r="AT156" s="127" t="s">
        <v>81</v>
      </c>
      <c r="AU156" s="127" t="s">
        <v>87</v>
      </c>
      <c r="AY156" s="120" t="s">
        <v>137</v>
      </c>
      <c r="BK156" s="128">
        <f>SUM(BK157:BK169)</f>
        <v>0</v>
      </c>
    </row>
    <row r="157" spans="2:65" s="1" customFormat="1" ht="24.2" customHeight="1">
      <c r="B157" s="29"/>
      <c r="C157" s="131" t="s">
        <v>196</v>
      </c>
      <c r="D157" s="131" t="s">
        <v>139</v>
      </c>
      <c r="E157" s="132" t="s">
        <v>197</v>
      </c>
      <c r="F157" s="133" t="s">
        <v>198</v>
      </c>
      <c r="G157" s="134" t="s">
        <v>173</v>
      </c>
      <c r="H157" s="135">
        <v>1097.9290000000001</v>
      </c>
      <c r="I157" s="136"/>
      <c r="J157" s="137">
        <f t="shared" ref="J157:J169" si="10">ROUND(I157*H157,2)</f>
        <v>0</v>
      </c>
      <c r="K157" s="138"/>
      <c r="L157" s="29"/>
      <c r="M157" s="139" t="s">
        <v>1</v>
      </c>
      <c r="N157" s="140" t="s">
        <v>48</v>
      </c>
      <c r="P157" s="141">
        <f t="shared" ref="P157:P169" si="11">O157*H157</f>
        <v>0</v>
      </c>
      <c r="Q157" s="141">
        <v>4.9399999999999999E-3</v>
      </c>
      <c r="R157" s="141">
        <f t="shared" ref="R157:R169" si="12">Q157*H157</f>
        <v>5.4237692600000003</v>
      </c>
      <c r="S157" s="141">
        <v>0</v>
      </c>
      <c r="T157" s="142">
        <f t="shared" ref="T157:T169" si="13">S157*H157</f>
        <v>0</v>
      </c>
      <c r="AR157" s="143" t="s">
        <v>143</v>
      </c>
      <c r="AT157" s="143" t="s">
        <v>139</v>
      </c>
      <c r="AU157" s="143" t="s">
        <v>144</v>
      </c>
      <c r="AY157" s="13" t="s">
        <v>137</v>
      </c>
      <c r="BE157" s="144">
        <f t="shared" ref="BE157:BE169" si="14">IF(N157="základná",J157,0)</f>
        <v>0</v>
      </c>
      <c r="BF157" s="144">
        <f t="shared" ref="BF157:BF169" si="15">IF(N157="znížená",J157,0)</f>
        <v>0</v>
      </c>
      <c r="BG157" s="144">
        <f t="shared" ref="BG157:BG169" si="16">IF(N157="zákl. prenesená",J157,0)</f>
        <v>0</v>
      </c>
      <c r="BH157" s="144">
        <f t="shared" ref="BH157:BH169" si="17">IF(N157="zníž. prenesená",J157,0)</f>
        <v>0</v>
      </c>
      <c r="BI157" s="144">
        <f t="shared" ref="BI157:BI169" si="18">IF(N157="nulová",J157,0)</f>
        <v>0</v>
      </c>
      <c r="BJ157" s="13" t="s">
        <v>144</v>
      </c>
      <c r="BK157" s="144">
        <f t="shared" ref="BK157:BK169" si="19">ROUND(I157*H157,2)</f>
        <v>0</v>
      </c>
      <c r="BL157" s="13" t="s">
        <v>143</v>
      </c>
      <c r="BM157" s="143" t="s">
        <v>199</v>
      </c>
    </row>
    <row r="158" spans="2:65" s="1" customFormat="1" ht="16.5" customHeight="1">
      <c r="B158" s="29"/>
      <c r="C158" s="131" t="s">
        <v>200</v>
      </c>
      <c r="D158" s="131" t="s">
        <v>139</v>
      </c>
      <c r="E158" s="132" t="s">
        <v>201</v>
      </c>
      <c r="F158" s="133" t="s">
        <v>202</v>
      </c>
      <c r="G158" s="134" t="s">
        <v>173</v>
      </c>
      <c r="H158" s="135">
        <v>1097.9290000000001</v>
      </c>
      <c r="I158" s="136"/>
      <c r="J158" s="137">
        <f t="shared" si="10"/>
        <v>0</v>
      </c>
      <c r="K158" s="138"/>
      <c r="L158" s="29"/>
      <c r="M158" s="139" t="s">
        <v>1</v>
      </c>
      <c r="N158" s="140" t="s">
        <v>48</v>
      </c>
      <c r="P158" s="141">
        <f t="shared" si="11"/>
        <v>0</v>
      </c>
      <c r="Q158" s="141">
        <v>3.7799999999999999E-3</v>
      </c>
      <c r="R158" s="141">
        <f t="shared" si="12"/>
        <v>4.1501716200000001</v>
      </c>
      <c r="S158" s="141">
        <v>0</v>
      </c>
      <c r="T158" s="142">
        <f t="shared" si="13"/>
        <v>0</v>
      </c>
      <c r="AR158" s="143" t="s">
        <v>143</v>
      </c>
      <c r="AT158" s="143" t="s">
        <v>139</v>
      </c>
      <c r="AU158" s="143" t="s">
        <v>144</v>
      </c>
      <c r="AY158" s="13" t="s">
        <v>137</v>
      </c>
      <c r="BE158" s="144">
        <f t="shared" si="14"/>
        <v>0</v>
      </c>
      <c r="BF158" s="144">
        <f t="shared" si="15"/>
        <v>0</v>
      </c>
      <c r="BG158" s="144">
        <f t="shared" si="16"/>
        <v>0</v>
      </c>
      <c r="BH158" s="144">
        <f t="shared" si="17"/>
        <v>0</v>
      </c>
      <c r="BI158" s="144">
        <f t="shared" si="18"/>
        <v>0</v>
      </c>
      <c r="BJ158" s="13" t="s">
        <v>144</v>
      </c>
      <c r="BK158" s="144">
        <f t="shared" si="19"/>
        <v>0</v>
      </c>
      <c r="BL158" s="13" t="s">
        <v>143</v>
      </c>
      <c r="BM158" s="143" t="s">
        <v>203</v>
      </c>
    </row>
    <row r="159" spans="2:65" s="1" customFormat="1" ht="24.2" customHeight="1">
      <c r="B159" s="29"/>
      <c r="C159" s="131" t="s">
        <v>204</v>
      </c>
      <c r="D159" s="131" t="s">
        <v>139</v>
      </c>
      <c r="E159" s="132" t="s">
        <v>205</v>
      </c>
      <c r="F159" s="133" t="s">
        <v>206</v>
      </c>
      <c r="G159" s="134" t="s">
        <v>173</v>
      </c>
      <c r="H159" s="135">
        <v>1097.9290000000001</v>
      </c>
      <c r="I159" s="136"/>
      <c r="J159" s="137">
        <f t="shared" si="10"/>
        <v>0</v>
      </c>
      <c r="K159" s="138"/>
      <c r="L159" s="29"/>
      <c r="M159" s="139" t="s">
        <v>1</v>
      </c>
      <c r="N159" s="140" t="s">
        <v>48</v>
      </c>
      <c r="P159" s="141">
        <f t="shared" si="11"/>
        <v>0</v>
      </c>
      <c r="Q159" s="141">
        <v>1.312E-2</v>
      </c>
      <c r="R159" s="141">
        <f t="shared" si="12"/>
        <v>14.404828480000001</v>
      </c>
      <c r="S159" s="141">
        <v>0</v>
      </c>
      <c r="T159" s="142">
        <f t="shared" si="13"/>
        <v>0</v>
      </c>
      <c r="AR159" s="143" t="s">
        <v>143</v>
      </c>
      <c r="AT159" s="143" t="s">
        <v>139</v>
      </c>
      <c r="AU159" s="143" t="s">
        <v>144</v>
      </c>
      <c r="AY159" s="13" t="s">
        <v>137</v>
      </c>
      <c r="BE159" s="144">
        <f t="shared" si="14"/>
        <v>0</v>
      </c>
      <c r="BF159" s="144">
        <f t="shared" si="15"/>
        <v>0</v>
      </c>
      <c r="BG159" s="144">
        <f t="shared" si="16"/>
        <v>0</v>
      </c>
      <c r="BH159" s="144">
        <f t="shared" si="17"/>
        <v>0</v>
      </c>
      <c r="BI159" s="144">
        <f t="shared" si="18"/>
        <v>0</v>
      </c>
      <c r="BJ159" s="13" t="s">
        <v>144</v>
      </c>
      <c r="BK159" s="144">
        <f t="shared" si="19"/>
        <v>0</v>
      </c>
      <c r="BL159" s="13" t="s">
        <v>143</v>
      </c>
      <c r="BM159" s="143" t="s">
        <v>207</v>
      </c>
    </row>
    <row r="160" spans="2:65" s="1" customFormat="1" ht="24.2" customHeight="1">
      <c r="B160" s="29"/>
      <c r="C160" s="131" t="s">
        <v>208</v>
      </c>
      <c r="D160" s="131" t="s">
        <v>139</v>
      </c>
      <c r="E160" s="132" t="s">
        <v>209</v>
      </c>
      <c r="F160" s="133" t="s">
        <v>210</v>
      </c>
      <c r="G160" s="134" t="s">
        <v>173</v>
      </c>
      <c r="H160" s="135">
        <v>1097.9290000000001</v>
      </c>
      <c r="I160" s="136"/>
      <c r="J160" s="137">
        <f t="shared" si="10"/>
        <v>0</v>
      </c>
      <c r="K160" s="138"/>
      <c r="L160" s="29"/>
      <c r="M160" s="139" t="s">
        <v>1</v>
      </c>
      <c r="N160" s="140" t="s">
        <v>48</v>
      </c>
      <c r="P160" s="141">
        <f t="shared" si="11"/>
        <v>0</v>
      </c>
      <c r="Q160" s="141">
        <v>6.9999999999999994E-5</v>
      </c>
      <c r="R160" s="141">
        <f t="shared" si="12"/>
        <v>7.6855030000000005E-2</v>
      </c>
      <c r="S160" s="141">
        <v>0</v>
      </c>
      <c r="T160" s="142">
        <f t="shared" si="13"/>
        <v>0</v>
      </c>
      <c r="AR160" s="143" t="s">
        <v>143</v>
      </c>
      <c r="AT160" s="143" t="s">
        <v>139</v>
      </c>
      <c r="AU160" s="143" t="s">
        <v>144</v>
      </c>
      <c r="AY160" s="13" t="s">
        <v>137</v>
      </c>
      <c r="BE160" s="144">
        <f t="shared" si="14"/>
        <v>0</v>
      </c>
      <c r="BF160" s="144">
        <f t="shared" si="15"/>
        <v>0</v>
      </c>
      <c r="BG160" s="144">
        <f t="shared" si="16"/>
        <v>0</v>
      </c>
      <c r="BH160" s="144">
        <f t="shared" si="17"/>
        <v>0</v>
      </c>
      <c r="BI160" s="144">
        <f t="shared" si="18"/>
        <v>0</v>
      </c>
      <c r="BJ160" s="13" t="s">
        <v>144</v>
      </c>
      <c r="BK160" s="144">
        <f t="shared" si="19"/>
        <v>0</v>
      </c>
      <c r="BL160" s="13" t="s">
        <v>143</v>
      </c>
      <c r="BM160" s="143" t="s">
        <v>211</v>
      </c>
    </row>
    <row r="161" spans="2:65" s="1" customFormat="1" ht="24.2" customHeight="1">
      <c r="B161" s="29"/>
      <c r="C161" s="131" t="s">
        <v>212</v>
      </c>
      <c r="D161" s="131" t="s">
        <v>139</v>
      </c>
      <c r="E161" s="132" t="s">
        <v>213</v>
      </c>
      <c r="F161" s="133" t="s">
        <v>214</v>
      </c>
      <c r="G161" s="134" t="s">
        <v>173</v>
      </c>
      <c r="H161" s="135">
        <v>1097.9290000000001</v>
      </c>
      <c r="I161" s="136"/>
      <c r="J161" s="137">
        <f t="shared" si="10"/>
        <v>0</v>
      </c>
      <c r="K161" s="138"/>
      <c r="L161" s="29"/>
      <c r="M161" s="139" t="s">
        <v>1</v>
      </c>
      <c r="N161" s="140" t="s">
        <v>48</v>
      </c>
      <c r="P161" s="141">
        <f t="shared" si="11"/>
        <v>0</v>
      </c>
      <c r="Q161" s="141">
        <v>5.1500000000000001E-3</v>
      </c>
      <c r="R161" s="141">
        <f t="shared" si="12"/>
        <v>5.654334350000001</v>
      </c>
      <c r="S161" s="141">
        <v>0</v>
      </c>
      <c r="T161" s="142">
        <f t="shared" si="13"/>
        <v>0</v>
      </c>
      <c r="AR161" s="143" t="s">
        <v>143</v>
      </c>
      <c r="AT161" s="143" t="s">
        <v>139</v>
      </c>
      <c r="AU161" s="143" t="s">
        <v>144</v>
      </c>
      <c r="AY161" s="13" t="s">
        <v>137</v>
      </c>
      <c r="BE161" s="144">
        <f t="shared" si="14"/>
        <v>0</v>
      </c>
      <c r="BF161" s="144">
        <f t="shared" si="15"/>
        <v>0</v>
      </c>
      <c r="BG161" s="144">
        <f t="shared" si="16"/>
        <v>0</v>
      </c>
      <c r="BH161" s="144">
        <f t="shared" si="17"/>
        <v>0</v>
      </c>
      <c r="BI161" s="144">
        <f t="shared" si="18"/>
        <v>0</v>
      </c>
      <c r="BJ161" s="13" t="s">
        <v>144</v>
      </c>
      <c r="BK161" s="144">
        <f t="shared" si="19"/>
        <v>0</v>
      </c>
      <c r="BL161" s="13" t="s">
        <v>143</v>
      </c>
      <c r="BM161" s="143" t="s">
        <v>215</v>
      </c>
    </row>
    <row r="162" spans="2:65" s="1" customFormat="1" ht="33" customHeight="1">
      <c r="B162" s="29"/>
      <c r="C162" s="131" t="s">
        <v>216</v>
      </c>
      <c r="D162" s="131" t="s">
        <v>139</v>
      </c>
      <c r="E162" s="132" t="s">
        <v>217</v>
      </c>
      <c r="F162" s="133" t="s">
        <v>218</v>
      </c>
      <c r="G162" s="134" t="s">
        <v>142</v>
      </c>
      <c r="H162" s="135">
        <v>7.3250000000000002</v>
      </c>
      <c r="I162" s="136"/>
      <c r="J162" s="137">
        <f t="shared" si="10"/>
        <v>0</v>
      </c>
      <c r="K162" s="138"/>
      <c r="L162" s="29"/>
      <c r="M162" s="139" t="s">
        <v>1</v>
      </c>
      <c r="N162" s="140" t="s">
        <v>48</v>
      </c>
      <c r="P162" s="141">
        <f t="shared" si="11"/>
        <v>0</v>
      </c>
      <c r="Q162" s="141">
        <v>2.0952500000000001</v>
      </c>
      <c r="R162" s="141">
        <f t="shared" si="12"/>
        <v>15.347706250000002</v>
      </c>
      <c r="S162" s="141">
        <v>0</v>
      </c>
      <c r="T162" s="142">
        <f t="shared" si="13"/>
        <v>0</v>
      </c>
      <c r="AR162" s="143" t="s">
        <v>143</v>
      </c>
      <c r="AT162" s="143" t="s">
        <v>139</v>
      </c>
      <c r="AU162" s="143" t="s">
        <v>144</v>
      </c>
      <c r="AY162" s="13" t="s">
        <v>137</v>
      </c>
      <c r="BE162" s="144">
        <f t="shared" si="14"/>
        <v>0</v>
      </c>
      <c r="BF162" s="144">
        <f t="shared" si="15"/>
        <v>0</v>
      </c>
      <c r="BG162" s="144">
        <f t="shared" si="16"/>
        <v>0</v>
      </c>
      <c r="BH162" s="144">
        <f t="shared" si="17"/>
        <v>0</v>
      </c>
      <c r="BI162" s="144">
        <f t="shared" si="18"/>
        <v>0</v>
      </c>
      <c r="BJ162" s="13" t="s">
        <v>144</v>
      </c>
      <c r="BK162" s="144">
        <f t="shared" si="19"/>
        <v>0</v>
      </c>
      <c r="BL162" s="13" t="s">
        <v>143</v>
      </c>
      <c r="BM162" s="143" t="s">
        <v>219</v>
      </c>
    </row>
    <row r="163" spans="2:65" s="1" customFormat="1" ht="24.2" customHeight="1">
      <c r="B163" s="29"/>
      <c r="C163" s="131" t="s">
        <v>220</v>
      </c>
      <c r="D163" s="131" t="s">
        <v>139</v>
      </c>
      <c r="E163" s="132" t="s">
        <v>221</v>
      </c>
      <c r="F163" s="133" t="s">
        <v>222</v>
      </c>
      <c r="G163" s="134" t="s">
        <v>173</v>
      </c>
      <c r="H163" s="135">
        <v>634.41300000000001</v>
      </c>
      <c r="I163" s="136"/>
      <c r="J163" s="137">
        <f t="shared" si="10"/>
        <v>0</v>
      </c>
      <c r="K163" s="138"/>
      <c r="L163" s="29"/>
      <c r="M163" s="139" t="s">
        <v>1</v>
      </c>
      <c r="N163" s="140" t="s">
        <v>48</v>
      </c>
      <c r="P163" s="141">
        <f t="shared" si="11"/>
        <v>0</v>
      </c>
      <c r="Q163" s="141">
        <v>0</v>
      </c>
      <c r="R163" s="141">
        <f t="shared" si="12"/>
        <v>0</v>
      </c>
      <c r="S163" s="141">
        <v>0</v>
      </c>
      <c r="T163" s="142">
        <f t="shared" si="13"/>
        <v>0</v>
      </c>
      <c r="AR163" s="143" t="s">
        <v>143</v>
      </c>
      <c r="AT163" s="143" t="s">
        <v>139</v>
      </c>
      <c r="AU163" s="143" t="s">
        <v>144</v>
      </c>
      <c r="AY163" s="13" t="s">
        <v>137</v>
      </c>
      <c r="BE163" s="144">
        <f t="shared" si="14"/>
        <v>0</v>
      </c>
      <c r="BF163" s="144">
        <f t="shared" si="15"/>
        <v>0</v>
      </c>
      <c r="BG163" s="144">
        <f t="shared" si="16"/>
        <v>0</v>
      </c>
      <c r="BH163" s="144">
        <f t="shared" si="17"/>
        <v>0</v>
      </c>
      <c r="BI163" s="144">
        <f t="shared" si="18"/>
        <v>0</v>
      </c>
      <c r="BJ163" s="13" t="s">
        <v>144</v>
      </c>
      <c r="BK163" s="144">
        <f t="shared" si="19"/>
        <v>0</v>
      </c>
      <c r="BL163" s="13" t="s">
        <v>143</v>
      </c>
      <c r="BM163" s="143" t="s">
        <v>223</v>
      </c>
    </row>
    <row r="164" spans="2:65" s="1" customFormat="1" ht="16.5" customHeight="1">
      <c r="B164" s="29"/>
      <c r="C164" s="145" t="s">
        <v>224</v>
      </c>
      <c r="D164" s="145" t="s">
        <v>225</v>
      </c>
      <c r="E164" s="146" t="s">
        <v>226</v>
      </c>
      <c r="F164" s="147" t="s">
        <v>227</v>
      </c>
      <c r="G164" s="148" t="s">
        <v>142</v>
      </c>
      <c r="H164" s="149">
        <v>126.883</v>
      </c>
      <c r="I164" s="150"/>
      <c r="J164" s="151">
        <f t="shared" si="10"/>
        <v>0</v>
      </c>
      <c r="K164" s="152"/>
      <c r="L164" s="153"/>
      <c r="M164" s="154" t="s">
        <v>1</v>
      </c>
      <c r="N164" s="155" t="s">
        <v>48</v>
      </c>
      <c r="P164" s="141">
        <f t="shared" si="11"/>
        <v>0</v>
      </c>
      <c r="Q164" s="141">
        <v>0</v>
      </c>
      <c r="R164" s="141">
        <f t="shared" si="12"/>
        <v>0</v>
      </c>
      <c r="S164" s="141">
        <v>0</v>
      </c>
      <c r="T164" s="142">
        <f t="shared" si="13"/>
        <v>0</v>
      </c>
      <c r="AR164" s="143" t="s">
        <v>170</v>
      </c>
      <c r="AT164" s="143" t="s">
        <v>225</v>
      </c>
      <c r="AU164" s="143" t="s">
        <v>144</v>
      </c>
      <c r="AY164" s="13" t="s">
        <v>137</v>
      </c>
      <c r="BE164" s="144">
        <f t="shared" si="14"/>
        <v>0</v>
      </c>
      <c r="BF164" s="144">
        <f t="shared" si="15"/>
        <v>0</v>
      </c>
      <c r="BG164" s="144">
        <f t="shared" si="16"/>
        <v>0</v>
      </c>
      <c r="BH164" s="144">
        <f t="shared" si="17"/>
        <v>0</v>
      </c>
      <c r="BI164" s="144">
        <f t="shared" si="18"/>
        <v>0</v>
      </c>
      <c r="BJ164" s="13" t="s">
        <v>144</v>
      </c>
      <c r="BK164" s="144">
        <f t="shared" si="19"/>
        <v>0</v>
      </c>
      <c r="BL164" s="13" t="s">
        <v>143</v>
      </c>
      <c r="BM164" s="143" t="s">
        <v>228</v>
      </c>
    </row>
    <row r="165" spans="2:65" s="1" customFormat="1" ht="16.5" customHeight="1">
      <c r="B165" s="29"/>
      <c r="C165" s="145" t="s">
        <v>229</v>
      </c>
      <c r="D165" s="145" t="s">
        <v>225</v>
      </c>
      <c r="E165" s="146" t="s">
        <v>230</v>
      </c>
      <c r="F165" s="147" t="s">
        <v>231</v>
      </c>
      <c r="G165" s="148" t="s">
        <v>232</v>
      </c>
      <c r="H165" s="149">
        <v>634.41300000000001</v>
      </c>
      <c r="I165" s="150"/>
      <c r="J165" s="151">
        <f t="shared" si="10"/>
        <v>0</v>
      </c>
      <c r="K165" s="152"/>
      <c r="L165" s="153"/>
      <c r="M165" s="154" t="s">
        <v>1</v>
      </c>
      <c r="N165" s="155" t="s">
        <v>48</v>
      </c>
      <c r="P165" s="141">
        <f t="shared" si="11"/>
        <v>0</v>
      </c>
      <c r="Q165" s="141">
        <v>1E-3</v>
      </c>
      <c r="R165" s="141">
        <f t="shared" si="12"/>
        <v>0.634413</v>
      </c>
      <c r="S165" s="141">
        <v>0</v>
      </c>
      <c r="T165" s="142">
        <f t="shared" si="13"/>
        <v>0</v>
      </c>
      <c r="AR165" s="143" t="s">
        <v>170</v>
      </c>
      <c r="AT165" s="143" t="s">
        <v>225</v>
      </c>
      <c r="AU165" s="143" t="s">
        <v>144</v>
      </c>
      <c r="AY165" s="13" t="s">
        <v>137</v>
      </c>
      <c r="BE165" s="144">
        <f t="shared" si="14"/>
        <v>0</v>
      </c>
      <c r="BF165" s="144">
        <f t="shared" si="15"/>
        <v>0</v>
      </c>
      <c r="BG165" s="144">
        <f t="shared" si="16"/>
        <v>0</v>
      </c>
      <c r="BH165" s="144">
        <f t="shared" si="17"/>
        <v>0</v>
      </c>
      <c r="BI165" s="144">
        <f t="shared" si="18"/>
        <v>0</v>
      </c>
      <c r="BJ165" s="13" t="s">
        <v>144</v>
      </c>
      <c r="BK165" s="144">
        <f t="shared" si="19"/>
        <v>0</v>
      </c>
      <c r="BL165" s="13" t="s">
        <v>143</v>
      </c>
      <c r="BM165" s="143" t="s">
        <v>233</v>
      </c>
    </row>
    <row r="166" spans="2:65" s="1" customFormat="1" ht="37.9" customHeight="1">
      <c r="B166" s="29"/>
      <c r="C166" s="131" t="s">
        <v>7</v>
      </c>
      <c r="D166" s="131" t="s">
        <v>139</v>
      </c>
      <c r="E166" s="132" t="s">
        <v>234</v>
      </c>
      <c r="F166" s="133" t="s">
        <v>235</v>
      </c>
      <c r="G166" s="134" t="s">
        <v>173</v>
      </c>
      <c r="H166" s="135">
        <v>634.41300000000001</v>
      </c>
      <c r="I166" s="136"/>
      <c r="J166" s="137">
        <f t="shared" si="10"/>
        <v>0</v>
      </c>
      <c r="K166" s="138"/>
      <c r="L166" s="29"/>
      <c r="M166" s="139" t="s">
        <v>1</v>
      </c>
      <c r="N166" s="140" t="s">
        <v>48</v>
      </c>
      <c r="P166" s="141">
        <f t="shared" si="11"/>
        <v>0</v>
      </c>
      <c r="Q166" s="141">
        <v>5.2069999999999998E-2</v>
      </c>
      <c r="R166" s="141">
        <f t="shared" si="12"/>
        <v>33.033884909999998</v>
      </c>
      <c r="S166" s="141">
        <v>0</v>
      </c>
      <c r="T166" s="142">
        <f t="shared" si="13"/>
        <v>0</v>
      </c>
      <c r="AR166" s="143" t="s">
        <v>143</v>
      </c>
      <c r="AT166" s="143" t="s">
        <v>139</v>
      </c>
      <c r="AU166" s="143" t="s">
        <v>144</v>
      </c>
      <c r="AY166" s="13" t="s">
        <v>137</v>
      </c>
      <c r="BE166" s="144">
        <f t="shared" si="14"/>
        <v>0</v>
      </c>
      <c r="BF166" s="144">
        <f t="shared" si="15"/>
        <v>0</v>
      </c>
      <c r="BG166" s="144">
        <f t="shared" si="16"/>
        <v>0</v>
      </c>
      <c r="BH166" s="144">
        <f t="shared" si="17"/>
        <v>0</v>
      </c>
      <c r="BI166" s="144">
        <f t="shared" si="18"/>
        <v>0</v>
      </c>
      <c r="BJ166" s="13" t="s">
        <v>144</v>
      </c>
      <c r="BK166" s="144">
        <f t="shared" si="19"/>
        <v>0</v>
      </c>
      <c r="BL166" s="13" t="s">
        <v>143</v>
      </c>
      <c r="BM166" s="143" t="s">
        <v>236</v>
      </c>
    </row>
    <row r="167" spans="2:65" s="1" customFormat="1" ht="24.2" customHeight="1">
      <c r="B167" s="29"/>
      <c r="C167" s="131" t="s">
        <v>237</v>
      </c>
      <c r="D167" s="131" t="s">
        <v>139</v>
      </c>
      <c r="E167" s="132" t="s">
        <v>238</v>
      </c>
      <c r="F167" s="133" t="s">
        <v>239</v>
      </c>
      <c r="G167" s="134" t="s">
        <v>153</v>
      </c>
      <c r="H167" s="135">
        <v>17</v>
      </c>
      <c r="I167" s="136"/>
      <c r="J167" s="137">
        <f t="shared" si="10"/>
        <v>0</v>
      </c>
      <c r="K167" s="138"/>
      <c r="L167" s="29"/>
      <c r="M167" s="139" t="s">
        <v>1</v>
      </c>
      <c r="N167" s="140" t="s">
        <v>48</v>
      </c>
      <c r="P167" s="141">
        <f t="shared" si="11"/>
        <v>0</v>
      </c>
      <c r="Q167" s="141">
        <v>1.7500000000000002E-2</v>
      </c>
      <c r="R167" s="141">
        <f t="shared" si="12"/>
        <v>0.29750000000000004</v>
      </c>
      <c r="S167" s="141">
        <v>0</v>
      </c>
      <c r="T167" s="142">
        <f t="shared" si="13"/>
        <v>0</v>
      </c>
      <c r="AR167" s="143" t="s">
        <v>143</v>
      </c>
      <c r="AT167" s="143" t="s">
        <v>139</v>
      </c>
      <c r="AU167" s="143" t="s">
        <v>144</v>
      </c>
      <c r="AY167" s="13" t="s">
        <v>137</v>
      </c>
      <c r="BE167" s="144">
        <f t="shared" si="14"/>
        <v>0</v>
      </c>
      <c r="BF167" s="144">
        <f t="shared" si="15"/>
        <v>0</v>
      </c>
      <c r="BG167" s="144">
        <f t="shared" si="16"/>
        <v>0</v>
      </c>
      <c r="BH167" s="144">
        <f t="shared" si="17"/>
        <v>0</v>
      </c>
      <c r="BI167" s="144">
        <f t="shared" si="18"/>
        <v>0</v>
      </c>
      <c r="BJ167" s="13" t="s">
        <v>144</v>
      </c>
      <c r="BK167" s="144">
        <f t="shared" si="19"/>
        <v>0</v>
      </c>
      <c r="BL167" s="13" t="s">
        <v>143</v>
      </c>
      <c r="BM167" s="143" t="s">
        <v>240</v>
      </c>
    </row>
    <row r="168" spans="2:65" s="1" customFormat="1" ht="16.5" customHeight="1">
      <c r="B168" s="29"/>
      <c r="C168" s="145" t="s">
        <v>241</v>
      </c>
      <c r="D168" s="145" t="s">
        <v>225</v>
      </c>
      <c r="E168" s="146" t="s">
        <v>242</v>
      </c>
      <c r="F168" s="147" t="s">
        <v>243</v>
      </c>
      <c r="G168" s="148" t="s">
        <v>153</v>
      </c>
      <c r="H168" s="149">
        <v>7</v>
      </c>
      <c r="I168" s="150"/>
      <c r="J168" s="151">
        <f t="shared" si="10"/>
        <v>0</v>
      </c>
      <c r="K168" s="152"/>
      <c r="L168" s="153"/>
      <c r="M168" s="154" t="s">
        <v>1</v>
      </c>
      <c r="N168" s="155" t="s">
        <v>48</v>
      </c>
      <c r="P168" s="141">
        <f t="shared" si="11"/>
        <v>0</v>
      </c>
      <c r="Q168" s="141">
        <v>1.1299999999999999E-2</v>
      </c>
      <c r="R168" s="141">
        <f t="shared" si="12"/>
        <v>7.909999999999999E-2</v>
      </c>
      <c r="S168" s="141">
        <v>0</v>
      </c>
      <c r="T168" s="142">
        <f t="shared" si="13"/>
        <v>0</v>
      </c>
      <c r="AR168" s="143" t="s">
        <v>170</v>
      </c>
      <c r="AT168" s="143" t="s">
        <v>225</v>
      </c>
      <c r="AU168" s="143" t="s">
        <v>144</v>
      </c>
      <c r="AY168" s="13" t="s">
        <v>137</v>
      </c>
      <c r="BE168" s="144">
        <f t="shared" si="14"/>
        <v>0</v>
      </c>
      <c r="BF168" s="144">
        <f t="shared" si="15"/>
        <v>0</v>
      </c>
      <c r="BG168" s="144">
        <f t="shared" si="16"/>
        <v>0</v>
      </c>
      <c r="BH168" s="144">
        <f t="shared" si="17"/>
        <v>0</v>
      </c>
      <c r="BI168" s="144">
        <f t="shared" si="18"/>
        <v>0</v>
      </c>
      <c r="BJ168" s="13" t="s">
        <v>144</v>
      </c>
      <c r="BK168" s="144">
        <f t="shared" si="19"/>
        <v>0</v>
      </c>
      <c r="BL168" s="13" t="s">
        <v>143</v>
      </c>
      <c r="BM168" s="143" t="s">
        <v>244</v>
      </c>
    </row>
    <row r="169" spans="2:65" s="1" customFormat="1" ht="16.5" customHeight="1">
      <c r="B169" s="29"/>
      <c r="C169" s="145" t="s">
        <v>245</v>
      </c>
      <c r="D169" s="145" t="s">
        <v>225</v>
      </c>
      <c r="E169" s="146" t="s">
        <v>246</v>
      </c>
      <c r="F169" s="147" t="s">
        <v>247</v>
      </c>
      <c r="G169" s="148" t="s">
        <v>153</v>
      </c>
      <c r="H169" s="149">
        <v>10</v>
      </c>
      <c r="I169" s="150"/>
      <c r="J169" s="151">
        <f t="shared" si="10"/>
        <v>0</v>
      </c>
      <c r="K169" s="152"/>
      <c r="L169" s="153"/>
      <c r="M169" s="154" t="s">
        <v>1</v>
      </c>
      <c r="N169" s="155" t="s">
        <v>48</v>
      </c>
      <c r="P169" s="141">
        <f t="shared" si="11"/>
        <v>0</v>
      </c>
      <c r="Q169" s="141">
        <v>1.0999999999999999E-2</v>
      </c>
      <c r="R169" s="141">
        <f t="shared" si="12"/>
        <v>0.10999999999999999</v>
      </c>
      <c r="S169" s="141">
        <v>0</v>
      </c>
      <c r="T169" s="142">
        <f t="shared" si="13"/>
        <v>0</v>
      </c>
      <c r="AR169" s="143" t="s">
        <v>170</v>
      </c>
      <c r="AT169" s="143" t="s">
        <v>225</v>
      </c>
      <c r="AU169" s="143" t="s">
        <v>144</v>
      </c>
      <c r="AY169" s="13" t="s">
        <v>137</v>
      </c>
      <c r="BE169" s="144">
        <f t="shared" si="14"/>
        <v>0</v>
      </c>
      <c r="BF169" s="144">
        <f t="shared" si="15"/>
        <v>0</v>
      </c>
      <c r="BG169" s="144">
        <f t="shared" si="16"/>
        <v>0</v>
      </c>
      <c r="BH169" s="144">
        <f t="shared" si="17"/>
        <v>0</v>
      </c>
      <c r="BI169" s="144">
        <f t="shared" si="18"/>
        <v>0</v>
      </c>
      <c r="BJ169" s="13" t="s">
        <v>144</v>
      </c>
      <c r="BK169" s="144">
        <f t="shared" si="19"/>
        <v>0</v>
      </c>
      <c r="BL169" s="13" t="s">
        <v>143</v>
      </c>
      <c r="BM169" s="143" t="s">
        <v>248</v>
      </c>
    </row>
    <row r="170" spans="2:65" s="11" customFormat="1" ht="22.9" customHeight="1">
      <c r="B170" s="119"/>
      <c r="D170" s="120" t="s">
        <v>81</v>
      </c>
      <c r="E170" s="129" t="s">
        <v>175</v>
      </c>
      <c r="F170" s="129" t="s">
        <v>249</v>
      </c>
      <c r="I170" s="122"/>
      <c r="J170" s="130">
        <f>BK170</f>
        <v>0</v>
      </c>
      <c r="L170" s="119"/>
      <c r="M170" s="124"/>
      <c r="P170" s="125">
        <f>SUM(P171:P210)</f>
        <v>0</v>
      </c>
      <c r="R170" s="125">
        <f>SUM(R171:R210)</f>
        <v>214.05964319999998</v>
      </c>
      <c r="T170" s="126">
        <f>SUM(T171:T210)</f>
        <v>0</v>
      </c>
      <c r="AR170" s="120" t="s">
        <v>87</v>
      </c>
      <c r="AT170" s="127" t="s">
        <v>81</v>
      </c>
      <c r="AU170" s="127" t="s">
        <v>87</v>
      </c>
      <c r="AY170" s="120" t="s">
        <v>137</v>
      </c>
      <c r="BK170" s="128">
        <f>SUM(BK171:BK210)</f>
        <v>0</v>
      </c>
    </row>
    <row r="171" spans="2:65" s="1" customFormat="1" ht="24.2" customHeight="1">
      <c r="B171" s="29"/>
      <c r="C171" s="131" t="s">
        <v>250</v>
      </c>
      <c r="D171" s="131" t="s">
        <v>139</v>
      </c>
      <c r="E171" s="132" t="s">
        <v>251</v>
      </c>
      <c r="F171" s="133" t="s">
        <v>252</v>
      </c>
      <c r="G171" s="134" t="s">
        <v>173</v>
      </c>
      <c r="H171" s="135">
        <v>5072.4560000000001</v>
      </c>
      <c r="I171" s="136"/>
      <c r="J171" s="137">
        <f t="shared" ref="J171:J210" si="20">ROUND(I171*H171,2)</f>
        <v>0</v>
      </c>
      <c r="K171" s="138"/>
      <c r="L171" s="29"/>
      <c r="M171" s="139" t="s">
        <v>1</v>
      </c>
      <c r="N171" s="140" t="s">
        <v>48</v>
      </c>
      <c r="P171" s="141">
        <f t="shared" ref="P171:P210" si="21">O171*H171</f>
        <v>0</v>
      </c>
      <c r="Q171" s="141">
        <v>4.2200000000000001E-2</v>
      </c>
      <c r="R171" s="141">
        <f t="shared" ref="R171:R210" si="22">Q171*H171</f>
        <v>214.0576432</v>
      </c>
      <c r="S171" s="141">
        <v>0</v>
      </c>
      <c r="T171" s="142">
        <f t="shared" ref="T171:T210" si="23">S171*H171</f>
        <v>0</v>
      </c>
      <c r="AR171" s="143" t="s">
        <v>143</v>
      </c>
      <c r="AT171" s="143" t="s">
        <v>139</v>
      </c>
      <c r="AU171" s="143" t="s">
        <v>144</v>
      </c>
      <c r="AY171" s="13" t="s">
        <v>137</v>
      </c>
      <c r="BE171" s="144">
        <f t="shared" ref="BE171:BE210" si="24">IF(N171="základná",J171,0)</f>
        <v>0</v>
      </c>
      <c r="BF171" s="144">
        <f t="shared" ref="BF171:BF210" si="25">IF(N171="znížená",J171,0)</f>
        <v>0</v>
      </c>
      <c r="BG171" s="144">
        <f t="shared" ref="BG171:BG210" si="26">IF(N171="zákl. prenesená",J171,0)</f>
        <v>0</v>
      </c>
      <c r="BH171" s="144">
        <f t="shared" ref="BH171:BH210" si="27">IF(N171="zníž. prenesená",J171,0)</f>
        <v>0</v>
      </c>
      <c r="BI171" s="144">
        <f t="shared" ref="BI171:BI210" si="28">IF(N171="nulová",J171,0)</f>
        <v>0</v>
      </c>
      <c r="BJ171" s="13" t="s">
        <v>144</v>
      </c>
      <c r="BK171" s="144">
        <f t="shared" ref="BK171:BK210" si="29">ROUND(I171*H171,2)</f>
        <v>0</v>
      </c>
      <c r="BL171" s="13" t="s">
        <v>143</v>
      </c>
      <c r="BM171" s="143" t="s">
        <v>253</v>
      </c>
    </row>
    <row r="172" spans="2:65" s="1" customFormat="1" ht="24.2" customHeight="1">
      <c r="B172" s="29"/>
      <c r="C172" s="131" t="s">
        <v>254</v>
      </c>
      <c r="D172" s="131" t="s">
        <v>139</v>
      </c>
      <c r="E172" s="132" t="s">
        <v>255</v>
      </c>
      <c r="F172" s="133" t="s">
        <v>256</v>
      </c>
      <c r="G172" s="134" t="s">
        <v>153</v>
      </c>
      <c r="H172" s="135">
        <v>8</v>
      </c>
      <c r="I172" s="136"/>
      <c r="J172" s="137">
        <f t="shared" si="20"/>
        <v>0</v>
      </c>
      <c r="K172" s="138"/>
      <c r="L172" s="29"/>
      <c r="M172" s="139" t="s">
        <v>1</v>
      </c>
      <c r="N172" s="140" t="s">
        <v>48</v>
      </c>
      <c r="P172" s="141">
        <f t="shared" si="21"/>
        <v>0</v>
      </c>
      <c r="Q172" s="141">
        <v>2.0000000000000002E-5</v>
      </c>
      <c r="R172" s="141">
        <f t="shared" si="22"/>
        <v>1.6000000000000001E-4</v>
      </c>
      <c r="S172" s="141">
        <v>0</v>
      </c>
      <c r="T172" s="142">
        <f t="shared" si="23"/>
        <v>0</v>
      </c>
      <c r="AR172" s="143" t="s">
        <v>143</v>
      </c>
      <c r="AT172" s="143" t="s">
        <v>139</v>
      </c>
      <c r="AU172" s="143" t="s">
        <v>144</v>
      </c>
      <c r="AY172" s="13" t="s">
        <v>137</v>
      </c>
      <c r="BE172" s="144">
        <f t="shared" si="24"/>
        <v>0</v>
      </c>
      <c r="BF172" s="144">
        <f t="shared" si="25"/>
        <v>0</v>
      </c>
      <c r="BG172" s="144">
        <f t="shared" si="26"/>
        <v>0</v>
      </c>
      <c r="BH172" s="144">
        <f t="shared" si="27"/>
        <v>0</v>
      </c>
      <c r="BI172" s="144">
        <f t="shared" si="28"/>
        <v>0</v>
      </c>
      <c r="BJ172" s="13" t="s">
        <v>144</v>
      </c>
      <c r="BK172" s="144">
        <f t="shared" si="29"/>
        <v>0</v>
      </c>
      <c r="BL172" s="13" t="s">
        <v>143</v>
      </c>
      <c r="BM172" s="143" t="s">
        <v>257</v>
      </c>
    </row>
    <row r="173" spans="2:65" s="1" customFormat="1" ht="24.2" customHeight="1">
      <c r="B173" s="29"/>
      <c r="C173" s="145" t="s">
        <v>258</v>
      </c>
      <c r="D173" s="145" t="s">
        <v>225</v>
      </c>
      <c r="E173" s="146" t="s">
        <v>259</v>
      </c>
      <c r="F173" s="147" t="s">
        <v>260</v>
      </c>
      <c r="G173" s="148" t="s">
        <v>153</v>
      </c>
      <c r="H173" s="149">
        <v>8</v>
      </c>
      <c r="I173" s="150"/>
      <c r="J173" s="151">
        <f t="shared" si="20"/>
        <v>0</v>
      </c>
      <c r="K173" s="152"/>
      <c r="L173" s="153"/>
      <c r="M173" s="154" t="s">
        <v>1</v>
      </c>
      <c r="N173" s="155" t="s">
        <v>48</v>
      </c>
      <c r="P173" s="141">
        <f t="shared" si="21"/>
        <v>0</v>
      </c>
      <c r="Q173" s="141">
        <v>2.3000000000000001E-4</v>
      </c>
      <c r="R173" s="141">
        <f t="shared" si="22"/>
        <v>1.8400000000000001E-3</v>
      </c>
      <c r="S173" s="141">
        <v>0</v>
      </c>
      <c r="T173" s="142">
        <f t="shared" si="23"/>
        <v>0</v>
      </c>
      <c r="AR173" s="143" t="s">
        <v>170</v>
      </c>
      <c r="AT173" s="143" t="s">
        <v>225</v>
      </c>
      <c r="AU173" s="143" t="s">
        <v>144</v>
      </c>
      <c r="AY173" s="13" t="s">
        <v>137</v>
      </c>
      <c r="BE173" s="144">
        <f t="shared" si="24"/>
        <v>0</v>
      </c>
      <c r="BF173" s="144">
        <f t="shared" si="25"/>
        <v>0</v>
      </c>
      <c r="BG173" s="144">
        <f t="shared" si="26"/>
        <v>0</v>
      </c>
      <c r="BH173" s="144">
        <f t="shared" si="27"/>
        <v>0</v>
      </c>
      <c r="BI173" s="144">
        <f t="shared" si="28"/>
        <v>0</v>
      </c>
      <c r="BJ173" s="13" t="s">
        <v>144</v>
      </c>
      <c r="BK173" s="144">
        <f t="shared" si="29"/>
        <v>0</v>
      </c>
      <c r="BL173" s="13" t="s">
        <v>143</v>
      </c>
      <c r="BM173" s="143" t="s">
        <v>261</v>
      </c>
    </row>
    <row r="174" spans="2:65" s="1" customFormat="1" ht="24.2" customHeight="1">
      <c r="B174" s="29"/>
      <c r="C174" s="131" t="s">
        <v>262</v>
      </c>
      <c r="D174" s="131" t="s">
        <v>139</v>
      </c>
      <c r="E174" s="132" t="s">
        <v>263</v>
      </c>
      <c r="F174" s="133" t="s">
        <v>264</v>
      </c>
      <c r="G174" s="134" t="s">
        <v>173</v>
      </c>
      <c r="H174" s="135">
        <v>235.626</v>
      </c>
      <c r="I174" s="136"/>
      <c r="J174" s="137">
        <f t="shared" si="20"/>
        <v>0</v>
      </c>
      <c r="K174" s="138"/>
      <c r="L174" s="29"/>
      <c r="M174" s="139" t="s">
        <v>1</v>
      </c>
      <c r="N174" s="140" t="s">
        <v>48</v>
      </c>
      <c r="P174" s="141">
        <f t="shared" si="21"/>
        <v>0</v>
      </c>
      <c r="Q174" s="141">
        <v>0</v>
      </c>
      <c r="R174" s="141">
        <f t="shared" si="22"/>
        <v>0</v>
      </c>
      <c r="S174" s="141">
        <v>0</v>
      </c>
      <c r="T174" s="142">
        <f t="shared" si="23"/>
        <v>0</v>
      </c>
      <c r="AR174" s="143" t="s">
        <v>143</v>
      </c>
      <c r="AT174" s="143" t="s">
        <v>139</v>
      </c>
      <c r="AU174" s="143" t="s">
        <v>144</v>
      </c>
      <c r="AY174" s="13" t="s">
        <v>137</v>
      </c>
      <c r="BE174" s="144">
        <f t="shared" si="24"/>
        <v>0</v>
      </c>
      <c r="BF174" s="144">
        <f t="shared" si="25"/>
        <v>0</v>
      </c>
      <c r="BG174" s="144">
        <f t="shared" si="26"/>
        <v>0</v>
      </c>
      <c r="BH174" s="144">
        <f t="shared" si="27"/>
        <v>0</v>
      </c>
      <c r="BI174" s="144">
        <f t="shared" si="28"/>
        <v>0</v>
      </c>
      <c r="BJ174" s="13" t="s">
        <v>144</v>
      </c>
      <c r="BK174" s="144">
        <f t="shared" si="29"/>
        <v>0</v>
      </c>
      <c r="BL174" s="13" t="s">
        <v>143</v>
      </c>
      <c r="BM174" s="143" t="s">
        <v>265</v>
      </c>
    </row>
    <row r="175" spans="2:65" s="1" customFormat="1" ht="24.2" customHeight="1">
      <c r="B175" s="29"/>
      <c r="C175" s="131" t="s">
        <v>266</v>
      </c>
      <c r="D175" s="131" t="s">
        <v>139</v>
      </c>
      <c r="E175" s="132" t="s">
        <v>267</v>
      </c>
      <c r="F175" s="133" t="s">
        <v>268</v>
      </c>
      <c r="G175" s="134" t="s">
        <v>173</v>
      </c>
      <c r="H175" s="135">
        <v>23.568000000000001</v>
      </c>
      <c r="I175" s="136"/>
      <c r="J175" s="137">
        <f t="shared" si="20"/>
        <v>0</v>
      </c>
      <c r="K175" s="138"/>
      <c r="L175" s="29"/>
      <c r="M175" s="139" t="s">
        <v>1</v>
      </c>
      <c r="N175" s="140" t="s">
        <v>48</v>
      </c>
      <c r="P175" s="141">
        <f t="shared" si="21"/>
        <v>0</v>
      </c>
      <c r="Q175" s="141">
        <v>0</v>
      </c>
      <c r="R175" s="141">
        <f t="shared" si="22"/>
        <v>0</v>
      </c>
      <c r="S175" s="141">
        <v>0</v>
      </c>
      <c r="T175" s="142">
        <f t="shared" si="23"/>
        <v>0</v>
      </c>
      <c r="AR175" s="143" t="s">
        <v>143</v>
      </c>
      <c r="AT175" s="143" t="s">
        <v>139</v>
      </c>
      <c r="AU175" s="143" t="s">
        <v>144</v>
      </c>
      <c r="AY175" s="13" t="s">
        <v>137</v>
      </c>
      <c r="BE175" s="144">
        <f t="shared" si="24"/>
        <v>0</v>
      </c>
      <c r="BF175" s="144">
        <f t="shared" si="25"/>
        <v>0</v>
      </c>
      <c r="BG175" s="144">
        <f t="shared" si="26"/>
        <v>0</v>
      </c>
      <c r="BH175" s="144">
        <f t="shared" si="27"/>
        <v>0</v>
      </c>
      <c r="BI175" s="144">
        <f t="shared" si="28"/>
        <v>0</v>
      </c>
      <c r="BJ175" s="13" t="s">
        <v>144</v>
      </c>
      <c r="BK175" s="144">
        <f t="shared" si="29"/>
        <v>0</v>
      </c>
      <c r="BL175" s="13" t="s">
        <v>143</v>
      </c>
      <c r="BM175" s="143" t="s">
        <v>269</v>
      </c>
    </row>
    <row r="176" spans="2:65" s="1" customFormat="1" ht="24.2" customHeight="1">
      <c r="B176" s="29"/>
      <c r="C176" s="131" t="s">
        <v>270</v>
      </c>
      <c r="D176" s="131" t="s">
        <v>139</v>
      </c>
      <c r="E176" s="132" t="s">
        <v>271</v>
      </c>
      <c r="F176" s="133" t="s">
        <v>272</v>
      </c>
      <c r="G176" s="134" t="s">
        <v>142</v>
      </c>
      <c r="H176" s="135">
        <v>0.29799999999999999</v>
      </c>
      <c r="I176" s="136"/>
      <c r="J176" s="137">
        <f t="shared" si="20"/>
        <v>0</v>
      </c>
      <c r="K176" s="138"/>
      <c r="L176" s="29"/>
      <c r="M176" s="139" t="s">
        <v>1</v>
      </c>
      <c r="N176" s="140" t="s">
        <v>48</v>
      </c>
      <c r="P176" s="141">
        <f t="shared" si="21"/>
        <v>0</v>
      </c>
      <c r="Q176" s="141">
        <v>0</v>
      </c>
      <c r="R176" s="141">
        <f t="shared" si="22"/>
        <v>0</v>
      </c>
      <c r="S176" s="141">
        <v>0</v>
      </c>
      <c r="T176" s="142">
        <f t="shared" si="23"/>
        <v>0</v>
      </c>
      <c r="AR176" s="143" t="s">
        <v>143</v>
      </c>
      <c r="AT176" s="143" t="s">
        <v>139</v>
      </c>
      <c r="AU176" s="143" t="s">
        <v>144</v>
      </c>
      <c r="AY176" s="13" t="s">
        <v>137</v>
      </c>
      <c r="BE176" s="144">
        <f t="shared" si="24"/>
        <v>0</v>
      </c>
      <c r="BF176" s="144">
        <f t="shared" si="25"/>
        <v>0</v>
      </c>
      <c r="BG176" s="144">
        <f t="shared" si="26"/>
        <v>0</v>
      </c>
      <c r="BH176" s="144">
        <f t="shared" si="27"/>
        <v>0</v>
      </c>
      <c r="BI176" s="144">
        <f t="shared" si="28"/>
        <v>0</v>
      </c>
      <c r="BJ176" s="13" t="s">
        <v>144</v>
      </c>
      <c r="BK176" s="144">
        <f t="shared" si="29"/>
        <v>0</v>
      </c>
      <c r="BL176" s="13" t="s">
        <v>143</v>
      </c>
      <c r="BM176" s="143" t="s">
        <v>273</v>
      </c>
    </row>
    <row r="177" spans="2:65" s="1" customFormat="1" ht="24.2" customHeight="1">
      <c r="B177" s="29"/>
      <c r="C177" s="131" t="s">
        <v>274</v>
      </c>
      <c r="D177" s="131" t="s">
        <v>139</v>
      </c>
      <c r="E177" s="132" t="s">
        <v>275</v>
      </c>
      <c r="F177" s="133" t="s">
        <v>276</v>
      </c>
      <c r="G177" s="134" t="s">
        <v>142</v>
      </c>
      <c r="H177" s="135">
        <v>0.78600000000000003</v>
      </c>
      <c r="I177" s="136"/>
      <c r="J177" s="137">
        <f t="shared" si="20"/>
        <v>0</v>
      </c>
      <c r="K177" s="138"/>
      <c r="L177" s="29"/>
      <c r="M177" s="139" t="s">
        <v>1</v>
      </c>
      <c r="N177" s="140" t="s">
        <v>48</v>
      </c>
      <c r="P177" s="141">
        <f t="shared" si="21"/>
        <v>0</v>
      </c>
      <c r="Q177" s="141">
        <v>0</v>
      </c>
      <c r="R177" s="141">
        <f t="shared" si="22"/>
        <v>0</v>
      </c>
      <c r="S177" s="141">
        <v>0</v>
      </c>
      <c r="T177" s="142">
        <f t="shared" si="23"/>
        <v>0</v>
      </c>
      <c r="AR177" s="143" t="s">
        <v>143</v>
      </c>
      <c r="AT177" s="143" t="s">
        <v>139</v>
      </c>
      <c r="AU177" s="143" t="s">
        <v>144</v>
      </c>
      <c r="AY177" s="13" t="s">
        <v>137</v>
      </c>
      <c r="BE177" s="144">
        <f t="shared" si="24"/>
        <v>0</v>
      </c>
      <c r="BF177" s="144">
        <f t="shared" si="25"/>
        <v>0</v>
      </c>
      <c r="BG177" s="144">
        <f t="shared" si="26"/>
        <v>0</v>
      </c>
      <c r="BH177" s="144">
        <f t="shared" si="27"/>
        <v>0</v>
      </c>
      <c r="BI177" s="144">
        <f t="shared" si="28"/>
        <v>0</v>
      </c>
      <c r="BJ177" s="13" t="s">
        <v>144</v>
      </c>
      <c r="BK177" s="144">
        <f t="shared" si="29"/>
        <v>0</v>
      </c>
      <c r="BL177" s="13" t="s">
        <v>143</v>
      </c>
      <c r="BM177" s="143" t="s">
        <v>277</v>
      </c>
    </row>
    <row r="178" spans="2:65" s="1" customFormat="1" ht="33" customHeight="1">
      <c r="B178" s="29"/>
      <c r="C178" s="131" t="s">
        <v>278</v>
      </c>
      <c r="D178" s="131" t="s">
        <v>139</v>
      </c>
      <c r="E178" s="132" t="s">
        <v>279</v>
      </c>
      <c r="F178" s="133" t="s">
        <v>280</v>
      </c>
      <c r="G178" s="134" t="s">
        <v>142</v>
      </c>
      <c r="H178" s="135">
        <v>24.175000000000001</v>
      </c>
      <c r="I178" s="136"/>
      <c r="J178" s="137">
        <f t="shared" si="20"/>
        <v>0</v>
      </c>
      <c r="K178" s="138"/>
      <c r="L178" s="29"/>
      <c r="M178" s="139" t="s">
        <v>1</v>
      </c>
      <c r="N178" s="140" t="s">
        <v>48</v>
      </c>
      <c r="P178" s="141">
        <f t="shared" si="21"/>
        <v>0</v>
      </c>
      <c r="Q178" s="141">
        <v>0</v>
      </c>
      <c r="R178" s="141">
        <f t="shared" si="22"/>
        <v>0</v>
      </c>
      <c r="S178" s="141">
        <v>0</v>
      </c>
      <c r="T178" s="142">
        <f t="shared" si="23"/>
        <v>0</v>
      </c>
      <c r="AR178" s="143" t="s">
        <v>143</v>
      </c>
      <c r="AT178" s="143" t="s">
        <v>139</v>
      </c>
      <c r="AU178" s="143" t="s">
        <v>144</v>
      </c>
      <c r="AY178" s="13" t="s">
        <v>137</v>
      </c>
      <c r="BE178" s="144">
        <f t="shared" si="24"/>
        <v>0</v>
      </c>
      <c r="BF178" s="144">
        <f t="shared" si="25"/>
        <v>0</v>
      </c>
      <c r="BG178" s="144">
        <f t="shared" si="26"/>
        <v>0</v>
      </c>
      <c r="BH178" s="144">
        <f t="shared" si="27"/>
        <v>0</v>
      </c>
      <c r="BI178" s="144">
        <f t="shared" si="28"/>
        <v>0</v>
      </c>
      <c r="BJ178" s="13" t="s">
        <v>144</v>
      </c>
      <c r="BK178" s="144">
        <f t="shared" si="29"/>
        <v>0</v>
      </c>
      <c r="BL178" s="13" t="s">
        <v>143</v>
      </c>
      <c r="BM178" s="143" t="s">
        <v>281</v>
      </c>
    </row>
    <row r="179" spans="2:65" s="1" customFormat="1" ht="24.2" customHeight="1">
      <c r="B179" s="29"/>
      <c r="C179" s="131" t="s">
        <v>282</v>
      </c>
      <c r="D179" s="131" t="s">
        <v>139</v>
      </c>
      <c r="E179" s="132" t="s">
        <v>283</v>
      </c>
      <c r="F179" s="133" t="s">
        <v>284</v>
      </c>
      <c r="G179" s="134" t="s">
        <v>173</v>
      </c>
      <c r="H179" s="135">
        <v>182.65199999999999</v>
      </c>
      <c r="I179" s="136"/>
      <c r="J179" s="137">
        <f t="shared" si="20"/>
        <v>0</v>
      </c>
      <c r="K179" s="138"/>
      <c r="L179" s="29"/>
      <c r="M179" s="139" t="s">
        <v>1</v>
      </c>
      <c r="N179" s="140" t="s">
        <v>48</v>
      </c>
      <c r="P179" s="141">
        <f t="shared" si="21"/>
        <v>0</v>
      </c>
      <c r="Q179" s="141">
        <v>0</v>
      </c>
      <c r="R179" s="141">
        <f t="shared" si="22"/>
        <v>0</v>
      </c>
      <c r="S179" s="141">
        <v>0</v>
      </c>
      <c r="T179" s="142">
        <f t="shared" si="23"/>
        <v>0</v>
      </c>
      <c r="AR179" s="143" t="s">
        <v>143</v>
      </c>
      <c r="AT179" s="143" t="s">
        <v>139</v>
      </c>
      <c r="AU179" s="143" t="s">
        <v>144</v>
      </c>
      <c r="AY179" s="13" t="s">
        <v>137</v>
      </c>
      <c r="BE179" s="144">
        <f t="shared" si="24"/>
        <v>0</v>
      </c>
      <c r="BF179" s="144">
        <f t="shared" si="25"/>
        <v>0</v>
      </c>
      <c r="BG179" s="144">
        <f t="shared" si="26"/>
        <v>0</v>
      </c>
      <c r="BH179" s="144">
        <f t="shared" si="27"/>
        <v>0</v>
      </c>
      <c r="BI179" s="144">
        <f t="shared" si="28"/>
        <v>0</v>
      </c>
      <c r="BJ179" s="13" t="s">
        <v>144</v>
      </c>
      <c r="BK179" s="144">
        <f t="shared" si="29"/>
        <v>0</v>
      </c>
      <c r="BL179" s="13" t="s">
        <v>143</v>
      </c>
      <c r="BM179" s="143" t="s">
        <v>285</v>
      </c>
    </row>
    <row r="180" spans="2:65" s="1" customFormat="1" ht="24.2" customHeight="1">
      <c r="B180" s="29"/>
      <c r="C180" s="131" t="s">
        <v>286</v>
      </c>
      <c r="D180" s="131" t="s">
        <v>139</v>
      </c>
      <c r="E180" s="132" t="s">
        <v>287</v>
      </c>
      <c r="F180" s="133" t="s">
        <v>288</v>
      </c>
      <c r="G180" s="134" t="s">
        <v>153</v>
      </c>
      <c r="H180" s="135">
        <v>31</v>
      </c>
      <c r="I180" s="136"/>
      <c r="J180" s="137">
        <f t="shared" si="20"/>
        <v>0</v>
      </c>
      <c r="K180" s="138"/>
      <c r="L180" s="29"/>
      <c r="M180" s="139" t="s">
        <v>1</v>
      </c>
      <c r="N180" s="140" t="s">
        <v>48</v>
      </c>
      <c r="P180" s="141">
        <f t="shared" si="21"/>
        <v>0</v>
      </c>
      <c r="Q180" s="141">
        <v>0</v>
      </c>
      <c r="R180" s="141">
        <f t="shared" si="22"/>
        <v>0</v>
      </c>
      <c r="S180" s="141">
        <v>0</v>
      </c>
      <c r="T180" s="142">
        <f t="shared" si="23"/>
        <v>0</v>
      </c>
      <c r="AR180" s="143" t="s">
        <v>143</v>
      </c>
      <c r="AT180" s="143" t="s">
        <v>139</v>
      </c>
      <c r="AU180" s="143" t="s">
        <v>144</v>
      </c>
      <c r="AY180" s="13" t="s">
        <v>137</v>
      </c>
      <c r="BE180" s="144">
        <f t="shared" si="24"/>
        <v>0</v>
      </c>
      <c r="BF180" s="144">
        <f t="shared" si="25"/>
        <v>0</v>
      </c>
      <c r="BG180" s="144">
        <f t="shared" si="26"/>
        <v>0</v>
      </c>
      <c r="BH180" s="144">
        <f t="shared" si="27"/>
        <v>0</v>
      </c>
      <c r="BI180" s="144">
        <f t="shared" si="28"/>
        <v>0</v>
      </c>
      <c r="BJ180" s="13" t="s">
        <v>144</v>
      </c>
      <c r="BK180" s="144">
        <f t="shared" si="29"/>
        <v>0</v>
      </c>
      <c r="BL180" s="13" t="s">
        <v>143</v>
      </c>
      <c r="BM180" s="143" t="s">
        <v>289</v>
      </c>
    </row>
    <row r="181" spans="2:65" s="1" customFormat="1" ht="24.2" customHeight="1">
      <c r="B181" s="29"/>
      <c r="C181" s="131" t="s">
        <v>290</v>
      </c>
      <c r="D181" s="131" t="s">
        <v>139</v>
      </c>
      <c r="E181" s="132" t="s">
        <v>291</v>
      </c>
      <c r="F181" s="133" t="s">
        <v>292</v>
      </c>
      <c r="G181" s="134" t="s">
        <v>153</v>
      </c>
      <c r="H181" s="135">
        <v>5</v>
      </c>
      <c r="I181" s="136"/>
      <c r="J181" s="137">
        <f t="shared" si="20"/>
        <v>0</v>
      </c>
      <c r="K181" s="138"/>
      <c r="L181" s="29"/>
      <c r="M181" s="139" t="s">
        <v>1</v>
      </c>
      <c r="N181" s="140" t="s">
        <v>48</v>
      </c>
      <c r="P181" s="141">
        <f t="shared" si="21"/>
        <v>0</v>
      </c>
      <c r="Q181" s="141">
        <v>0</v>
      </c>
      <c r="R181" s="141">
        <f t="shared" si="22"/>
        <v>0</v>
      </c>
      <c r="S181" s="141">
        <v>0</v>
      </c>
      <c r="T181" s="142">
        <f t="shared" si="23"/>
        <v>0</v>
      </c>
      <c r="AR181" s="143" t="s">
        <v>143</v>
      </c>
      <c r="AT181" s="143" t="s">
        <v>139</v>
      </c>
      <c r="AU181" s="143" t="s">
        <v>144</v>
      </c>
      <c r="AY181" s="13" t="s">
        <v>137</v>
      </c>
      <c r="BE181" s="144">
        <f t="shared" si="24"/>
        <v>0</v>
      </c>
      <c r="BF181" s="144">
        <f t="shared" si="25"/>
        <v>0</v>
      </c>
      <c r="BG181" s="144">
        <f t="shared" si="26"/>
        <v>0</v>
      </c>
      <c r="BH181" s="144">
        <f t="shared" si="27"/>
        <v>0</v>
      </c>
      <c r="BI181" s="144">
        <f t="shared" si="28"/>
        <v>0</v>
      </c>
      <c r="BJ181" s="13" t="s">
        <v>144</v>
      </c>
      <c r="BK181" s="144">
        <f t="shared" si="29"/>
        <v>0</v>
      </c>
      <c r="BL181" s="13" t="s">
        <v>143</v>
      </c>
      <c r="BM181" s="143" t="s">
        <v>293</v>
      </c>
    </row>
    <row r="182" spans="2:65" s="1" customFormat="1" ht="24.2" customHeight="1">
      <c r="B182" s="29"/>
      <c r="C182" s="131" t="s">
        <v>294</v>
      </c>
      <c r="D182" s="131" t="s">
        <v>139</v>
      </c>
      <c r="E182" s="132" t="s">
        <v>295</v>
      </c>
      <c r="F182" s="133" t="s">
        <v>296</v>
      </c>
      <c r="G182" s="134" t="s">
        <v>173</v>
      </c>
      <c r="H182" s="135">
        <v>45.901000000000003</v>
      </c>
      <c r="I182" s="136"/>
      <c r="J182" s="137">
        <f t="shared" si="20"/>
        <v>0</v>
      </c>
      <c r="K182" s="138"/>
      <c r="L182" s="29"/>
      <c r="M182" s="139" t="s">
        <v>1</v>
      </c>
      <c r="N182" s="140" t="s">
        <v>48</v>
      </c>
      <c r="P182" s="141">
        <f t="shared" si="21"/>
        <v>0</v>
      </c>
      <c r="Q182" s="141">
        <v>0</v>
      </c>
      <c r="R182" s="141">
        <f t="shared" si="22"/>
        <v>0</v>
      </c>
      <c r="S182" s="141">
        <v>0</v>
      </c>
      <c r="T182" s="142">
        <f t="shared" si="23"/>
        <v>0</v>
      </c>
      <c r="AR182" s="143" t="s">
        <v>143</v>
      </c>
      <c r="AT182" s="143" t="s">
        <v>139</v>
      </c>
      <c r="AU182" s="143" t="s">
        <v>144</v>
      </c>
      <c r="AY182" s="13" t="s">
        <v>137</v>
      </c>
      <c r="BE182" s="144">
        <f t="shared" si="24"/>
        <v>0</v>
      </c>
      <c r="BF182" s="144">
        <f t="shared" si="25"/>
        <v>0</v>
      </c>
      <c r="BG182" s="144">
        <f t="shared" si="26"/>
        <v>0</v>
      </c>
      <c r="BH182" s="144">
        <f t="shared" si="27"/>
        <v>0</v>
      </c>
      <c r="BI182" s="144">
        <f t="shared" si="28"/>
        <v>0</v>
      </c>
      <c r="BJ182" s="13" t="s">
        <v>144</v>
      </c>
      <c r="BK182" s="144">
        <f t="shared" si="29"/>
        <v>0</v>
      </c>
      <c r="BL182" s="13" t="s">
        <v>143</v>
      </c>
      <c r="BM182" s="143" t="s">
        <v>297</v>
      </c>
    </row>
    <row r="183" spans="2:65" s="1" customFormat="1" ht="24.2" customHeight="1">
      <c r="B183" s="29"/>
      <c r="C183" s="131" t="s">
        <v>298</v>
      </c>
      <c r="D183" s="131" t="s">
        <v>139</v>
      </c>
      <c r="E183" s="132" t="s">
        <v>299</v>
      </c>
      <c r="F183" s="133" t="s">
        <v>300</v>
      </c>
      <c r="G183" s="134" t="s">
        <v>173</v>
      </c>
      <c r="H183" s="135">
        <v>13.888999999999999</v>
      </c>
      <c r="I183" s="136"/>
      <c r="J183" s="137">
        <f t="shared" si="20"/>
        <v>0</v>
      </c>
      <c r="K183" s="138"/>
      <c r="L183" s="29"/>
      <c r="M183" s="139" t="s">
        <v>1</v>
      </c>
      <c r="N183" s="140" t="s">
        <v>48</v>
      </c>
      <c r="P183" s="141">
        <f t="shared" si="21"/>
        <v>0</v>
      </c>
      <c r="Q183" s="141">
        <v>0</v>
      </c>
      <c r="R183" s="141">
        <f t="shared" si="22"/>
        <v>0</v>
      </c>
      <c r="S183" s="141">
        <v>0</v>
      </c>
      <c r="T183" s="142">
        <f t="shared" si="23"/>
        <v>0</v>
      </c>
      <c r="AR183" s="143" t="s">
        <v>143</v>
      </c>
      <c r="AT183" s="143" t="s">
        <v>139</v>
      </c>
      <c r="AU183" s="143" t="s">
        <v>144</v>
      </c>
      <c r="AY183" s="13" t="s">
        <v>137</v>
      </c>
      <c r="BE183" s="144">
        <f t="shared" si="24"/>
        <v>0</v>
      </c>
      <c r="BF183" s="144">
        <f t="shared" si="25"/>
        <v>0</v>
      </c>
      <c r="BG183" s="144">
        <f t="shared" si="26"/>
        <v>0</v>
      </c>
      <c r="BH183" s="144">
        <f t="shared" si="27"/>
        <v>0</v>
      </c>
      <c r="BI183" s="144">
        <f t="shared" si="28"/>
        <v>0</v>
      </c>
      <c r="BJ183" s="13" t="s">
        <v>144</v>
      </c>
      <c r="BK183" s="144">
        <f t="shared" si="29"/>
        <v>0</v>
      </c>
      <c r="BL183" s="13" t="s">
        <v>143</v>
      </c>
      <c r="BM183" s="143" t="s">
        <v>301</v>
      </c>
    </row>
    <row r="184" spans="2:65" s="1" customFormat="1" ht="24.2" customHeight="1">
      <c r="B184" s="29"/>
      <c r="C184" s="131" t="s">
        <v>302</v>
      </c>
      <c r="D184" s="131" t="s">
        <v>139</v>
      </c>
      <c r="E184" s="132" t="s">
        <v>303</v>
      </c>
      <c r="F184" s="133" t="s">
        <v>304</v>
      </c>
      <c r="G184" s="134" t="s">
        <v>153</v>
      </c>
      <c r="H184" s="135">
        <v>1</v>
      </c>
      <c r="I184" s="136"/>
      <c r="J184" s="137">
        <f t="shared" si="20"/>
        <v>0</v>
      </c>
      <c r="K184" s="138"/>
      <c r="L184" s="29"/>
      <c r="M184" s="139" t="s">
        <v>1</v>
      </c>
      <c r="N184" s="140" t="s">
        <v>48</v>
      </c>
      <c r="P184" s="141">
        <f t="shared" si="21"/>
        <v>0</v>
      </c>
      <c r="Q184" s="141">
        <v>0</v>
      </c>
      <c r="R184" s="141">
        <f t="shared" si="22"/>
        <v>0</v>
      </c>
      <c r="S184" s="141">
        <v>0</v>
      </c>
      <c r="T184" s="142">
        <f t="shared" si="23"/>
        <v>0</v>
      </c>
      <c r="AR184" s="143" t="s">
        <v>143</v>
      </c>
      <c r="AT184" s="143" t="s">
        <v>139</v>
      </c>
      <c r="AU184" s="143" t="s">
        <v>144</v>
      </c>
      <c r="AY184" s="13" t="s">
        <v>137</v>
      </c>
      <c r="BE184" s="144">
        <f t="shared" si="24"/>
        <v>0</v>
      </c>
      <c r="BF184" s="144">
        <f t="shared" si="25"/>
        <v>0</v>
      </c>
      <c r="BG184" s="144">
        <f t="shared" si="26"/>
        <v>0</v>
      </c>
      <c r="BH184" s="144">
        <f t="shared" si="27"/>
        <v>0</v>
      </c>
      <c r="BI184" s="144">
        <f t="shared" si="28"/>
        <v>0</v>
      </c>
      <c r="BJ184" s="13" t="s">
        <v>144</v>
      </c>
      <c r="BK184" s="144">
        <f t="shared" si="29"/>
        <v>0</v>
      </c>
      <c r="BL184" s="13" t="s">
        <v>143</v>
      </c>
      <c r="BM184" s="143" t="s">
        <v>305</v>
      </c>
    </row>
    <row r="185" spans="2:65" s="1" customFormat="1" ht="24.2" customHeight="1">
      <c r="B185" s="29"/>
      <c r="C185" s="131" t="s">
        <v>306</v>
      </c>
      <c r="D185" s="131" t="s">
        <v>139</v>
      </c>
      <c r="E185" s="132" t="s">
        <v>307</v>
      </c>
      <c r="F185" s="133" t="s">
        <v>308</v>
      </c>
      <c r="G185" s="134" t="s">
        <v>173</v>
      </c>
      <c r="H185" s="135">
        <v>1</v>
      </c>
      <c r="I185" s="136"/>
      <c r="J185" s="137">
        <f t="shared" si="20"/>
        <v>0</v>
      </c>
      <c r="K185" s="138"/>
      <c r="L185" s="29"/>
      <c r="M185" s="139" t="s">
        <v>1</v>
      </c>
      <c r="N185" s="140" t="s">
        <v>48</v>
      </c>
      <c r="P185" s="141">
        <f t="shared" si="21"/>
        <v>0</v>
      </c>
      <c r="Q185" s="141">
        <v>0</v>
      </c>
      <c r="R185" s="141">
        <f t="shared" si="22"/>
        <v>0</v>
      </c>
      <c r="S185" s="141">
        <v>0</v>
      </c>
      <c r="T185" s="142">
        <f t="shared" si="23"/>
        <v>0</v>
      </c>
      <c r="AR185" s="143" t="s">
        <v>143</v>
      </c>
      <c r="AT185" s="143" t="s">
        <v>139</v>
      </c>
      <c r="AU185" s="143" t="s">
        <v>144</v>
      </c>
      <c r="AY185" s="13" t="s">
        <v>137</v>
      </c>
      <c r="BE185" s="144">
        <f t="shared" si="24"/>
        <v>0</v>
      </c>
      <c r="BF185" s="144">
        <f t="shared" si="25"/>
        <v>0</v>
      </c>
      <c r="BG185" s="144">
        <f t="shared" si="26"/>
        <v>0</v>
      </c>
      <c r="BH185" s="144">
        <f t="shared" si="27"/>
        <v>0</v>
      </c>
      <c r="BI185" s="144">
        <f t="shared" si="28"/>
        <v>0</v>
      </c>
      <c r="BJ185" s="13" t="s">
        <v>144</v>
      </c>
      <c r="BK185" s="144">
        <f t="shared" si="29"/>
        <v>0</v>
      </c>
      <c r="BL185" s="13" t="s">
        <v>143</v>
      </c>
      <c r="BM185" s="143" t="s">
        <v>309</v>
      </c>
    </row>
    <row r="186" spans="2:65" s="1" customFormat="1" ht="24.2" customHeight="1">
      <c r="B186" s="29"/>
      <c r="C186" s="131" t="s">
        <v>310</v>
      </c>
      <c r="D186" s="131" t="s">
        <v>139</v>
      </c>
      <c r="E186" s="132" t="s">
        <v>311</v>
      </c>
      <c r="F186" s="133" t="s">
        <v>312</v>
      </c>
      <c r="G186" s="134" t="s">
        <v>153</v>
      </c>
      <c r="H186" s="135">
        <v>11</v>
      </c>
      <c r="I186" s="136"/>
      <c r="J186" s="137">
        <f t="shared" si="20"/>
        <v>0</v>
      </c>
      <c r="K186" s="138"/>
      <c r="L186" s="29"/>
      <c r="M186" s="139" t="s">
        <v>1</v>
      </c>
      <c r="N186" s="140" t="s">
        <v>48</v>
      </c>
      <c r="P186" s="141">
        <f t="shared" si="21"/>
        <v>0</v>
      </c>
      <c r="Q186" s="141">
        <v>0</v>
      </c>
      <c r="R186" s="141">
        <f t="shared" si="22"/>
        <v>0</v>
      </c>
      <c r="S186" s="141">
        <v>0</v>
      </c>
      <c r="T186" s="142">
        <f t="shared" si="23"/>
        <v>0</v>
      </c>
      <c r="AR186" s="143" t="s">
        <v>143</v>
      </c>
      <c r="AT186" s="143" t="s">
        <v>139</v>
      </c>
      <c r="AU186" s="143" t="s">
        <v>144</v>
      </c>
      <c r="AY186" s="13" t="s">
        <v>137</v>
      </c>
      <c r="BE186" s="144">
        <f t="shared" si="24"/>
        <v>0</v>
      </c>
      <c r="BF186" s="144">
        <f t="shared" si="25"/>
        <v>0</v>
      </c>
      <c r="BG186" s="144">
        <f t="shared" si="26"/>
        <v>0</v>
      </c>
      <c r="BH186" s="144">
        <f t="shared" si="27"/>
        <v>0</v>
      </c>
      <c r="BI186" s="144">
        <f t="shared" si="28"/>
        <v>0</v>
      </c>
      <c r="BJ186" s="13" t="s">
        <v>144</v>
      </c>
      <c r="BK186" s="144">
        <f t="shared" si="29"/>
        <v>0</v>
      </c>
      <c r="BL186" s="13" t="s">
        <v>143</v>
      </c>
      <c r="BM186" s="143" t="s">
        <v>313</v>
      </c>
    </row>
    <row r="187" spans="2:65" s="1" customFormat="1" ht="24.2" customHeight="1">
      <c r="B187" s="29"/>
      <c r="C187" s="131" t="s">
        <v>314</v>
      </c>
      <c r="D187" s="131" t="s">
        <v>139</v>
      </c>
      <c r="E187" s="132" t="s">
        <v>315</v>
      </c>
      <c r="F187" s="133" t="s">
        <v>316</v>
      </c>
      <c r="G187" s="134" t="s">
        <v>153</v>
      </c>
      <c r="H187" s="135">
        <v>2</v>
      </c>
      <c r="I187" s="136"/>
      <c r="J187" s="137">
        <f t="shared" si="20"/>
        <v>0</v>
      </c>
      <c r="K187" s="138"/>
      <c r="L187" s="29"/>
      <c r="M187" s="139" t="s">
        <v>1</v>
      </c>
      <c r="N187" s="140" t="s">
        <v>48</v>
      </c>
      <c r="P187" s="141">
        <f t="shared" si="21"/>
        <v>0</v>
      </c>
      <c r="Q187" s="141">
        <v>0</v>
      </c>
      <c r="R187" s="141">
        <f t="shared" si="22"/>
        <v>0</v>
      </c>
      <c r="S187" s="141">
        <v>0</v>
      </c>
      <c r="T187" s="142">
        <f t="shared" si="23"/>
        <v>0</v>
      </c>
      <c r="AR187" s="143" t="s">
        <v>143</v>
      </c>
      <c r="AT187" s="143" t="s">
        <v>139</v>
      </c>
      <c r="AU187" s="143" t="s">
        <v>144</v>
      </c>
      <c r="AY187" s="13" t="s">
        <v>137</v>
      </c>
      <c r="BE187" s="144">
        <f t="shared" si="24"/>
        <v>0</v>
      </c>
      <c r="BF187" s="144">
        <f t="shared" si="25"/>
        <v>0</v>
      </c>
      <c r="BG187" s="144">
        <f t="shared" si="26"/>
        <v>0</v>
      </c>
      <c r="BH187" s="144">
        <f t="shared" si="27"/>
        <v>0</v>
      </c>
      <c r="BI187" s="144">
        <f t="shared" si="28"/>
        <v>0</v>
      </c>
      <c r="BJ187" s="13" t="s">
        <v>144</v>
      </c>
      <c r="BK187" s="144">
        <f t="shared" si="29"/>
        <v>0</v>
      </c>
      <c r="BL187" s="13" t="s">
        <v>143</v>
      </c>
      <c r="BM187" s="143" t="s">
        <v>317</v>
      </c>
    </row>
    <row r="188" spans="2:65" s="1" customFormat="1" ht="24.2" customHeight="1">
      <c r="B188" s="29"/>
      <c r="C188" s="131" t="s">
        <v>318</v>
      </c>
      <c r="D188" s="131" t="s">
        <v>139</v>
      </c>
      <c r="E188" s="132" t="s">
        <v>319</v>
      </c>
      <c r="F188" s="133" t="s">
        <v>320</v>
      </c>
      <c r="G188" s="134" t="s">
        <v>153</v>
      </c>
      <c r="H188" s="135">
        <v>27</v>
      </c>
      <c r="I188" s="136"/>
      <c r="J188" s="137">
        <f t="shared" si="20"/>
        <v>0</v>
      </c>
      <c r="K188" s="138"/>
      <c r="L188" s="29"/>
      <c r="M188" s="139" t="s">
        <v>1</v>
      </c>
      <c r="N188" s="140" t="s">
        <v>48</v>
      </c>
      <c r="P188" s="141">
        <f t="shared" si="21"/>
        <v>0</v>
      </c>
      <c r="Q188" s="141">
        <v>0</v>
      </c>
      <c r="R188" s="141">
        <f t="shared" si="22"/>
        <v>0</v>
      </c>
      <c r="S188" s="141">
        <v>0</v>
      </c>
      <c r="T188" s="142">
        <f t="shared" si="23"/>
        <v>0</v>
      </c>
      <c r="AR188" s="143" t="s">
        <v>143</v>
      </c>
      <c r="AT188" s="143" t="s">
        <v>139</v>
      </c>
      <c r="AU188" s="143" t="s">
        <v>144</v>
      </c>
      <c r="AY188" s="13" t="s">
        <v>137</v>
      </c>
      <c r="BE188" s="144">
        <f t="shared" si="24"/>
        <v>0</v>
      </c>
      <c r="BF188" s="144">
        <f t="shared" si="25"/>
        <v>0</v>
      </c>
      <c r="BG188" s="144">
        <f t="shared" si="26"/>
        <v>0</v>
      </c>
      <c r="BH188" s="144">
        <f t="shared" si="27"/>
        <v>0</v>
      </c>
      <c r="BI188" s="144">
        <f t="shared" si="28"/>
        <v>0</v>
      </c>
      <c r="BJ188" s="13" t="s">
        <v>144</v>
      </c>
      <c r="BK188" s="144">
        <f t="shared" si="29"/>
        <v>0</v>
      </c>
      <c r="BL188" s="13" t="s">
        <v>143</v>
      </c>
      <c r="BM188" s="143" t="s">
        <v>321</v>
      </c>
    </row>
    <row r="189" spans="2:65" s="1" customFormat="1" ht="24.2" customHeight="1">
      <c r="B189" s="29"/>
      <c r="C189" s="131" t="s">
        <v>322</v>
      </c>
      <c r="D189" s="131" t="s">
        <v>139</v>
      </c>
      <c r="E189" s="132" t="s">
        <v>323</v>
      </c>
      <c r="F189" s="133" t="s">
        <v>324</v>
      </c>
      <c r="G189" s="134" t="s">
        <v>153</v>
      </c>
      <c r="H189" s="135">
        <v>18</v>
      </c>
      <c r="I189" s="136"/>
      <c r="J189" s="137">
        <f t="shared" si="20"/>
        <v>0</v>
      </c>
      <c r="K189" s="138"/>
      <c r="L189" s="29"/>
      <c r="M189" s="139" t="s">
        <v>1</v>
      </c>
      <c r="N189" s="140" t="s">
        <v>48</v>
      </c>
      <c r="P189" s="141">
        <f t="shared" si="21"/>
        <v>0</v>
      </c>
      <c r="Q189" s="141">
        <v>0</v>
      </c>
      <c r="R189" s="141">
        <f t="shared" si="22"/>
        <v>0</v>
      </c>
      <c r="S189" s="141">
        <v>0</v>
      </c>
      <c r="T189" s="142">
        <f t="shared" si="23"/>
        <v>0</v>
      </c>
      <c r="AR189" s="143" t="s">
        <v>143</v>
      </c>
      <c r="AT189" s="143" t="s">
        <v>139</v>
      </c>
      <c r="AU189" s="143" t="s">
        <v>144</v>
      </c>
      <c r="AY189" s="13" t="s">
        <v>137</v>
      </c>
      <c r="BE189" s="144">
        <f t="shared" si="24"/>
        <v>0</v>
      </c>
      <c r="BF189" s="144">
        <f t="shared" si="25"/>
        <v>0</v>
      </c>
      <c r="BG189" s="144">
        <f t="shared" si="26"/>
        <v>0</v>
      </c>
      <c r="BH189" s="144">
        <f t="shared" si="27"/>
        <v>0</v>
      </c>
      <c r="BI189" s="144">
        <f t="shared" si="28"/>
        <v>0</v>
      </c>
      <c r="BJ189" s="13" t="s">
        <v>144</v>
      </c>
      <c r="BK189" s="144">
        <f t="shared" si="29"/>
        <v>0</v>
      </c>
      <c r="BL189" s="13" t="s">
        <v>143</v>
      </c>
      <c r="BM189" s="143" t="s">
        <v>325</v>
      </c>
    </row>
    <row r="190" spans="2:65" s="1" customFormat="1" ht="24.2" customHeight="1">
      <c r="B190" s="29"/>
      <c r="C190" s="131" t="s">
        <v>326</v>
      </c>
      <c r="D190" s="131" t="s">
        <v>139</v>
      </c>
      <c r="E190" s="132" t="s">
        <v>327</v>
      </c>
      <c r="F190" s="133" t="s">
        <v>328</v>
      </c>
      <c r="G190" s="134" t="s">
        <v>173</v>
      </c>
      <c r="H190" s="135">
        <v>0.28499999999999998</v>
      </c>
      <c r="I190" s="136"/>
      <c r="J190" s="137">
        <f t="shared" si="20"/>
        <v>0</v>
      </c>
      <c r="K190" s="138"/>
      <c r="L190" s="29"/>
      <c r="M190" s="139" t="s">
        <v>1</v>
      </c>
      <c r="N190" s="140" t="s">
        <v>48</v>
      </c>
      <c r="P190" s="141">
        <f t="shared" si="21"/>
        <v>0</v>
      </c>
      <c r="Q190" s="141">
        <v>0</v>
      </c>
      <c r="R190" s="141">
        <f t="shared" si="22"/>
        <v>0</v>
      </c>
      <c r="S190" s="141">
        <v>0</v>
      </c>
      <c r="T190" s="142">
        <f t="shared" si="23"/>
        <v>0</v>
      </c>
      <c r="AR190" s="143" t="s">
        <v>143</v>
      </c>
      <c r="AT190" s="143" t="s">
        <v>139</v>
      </c>
      <c r="AU190" s="143" t="s">
        <v>144</v>
      </c>
      <c r="AY190" s="13" t="s">
        <v>137</v>
      </c>
      <c r="BE190" s="144">
        <f t="shared" si="24"/>
        <v>0</v>
      </c>
      <c r="BF190" s="144">
        <f t="shared" si="25"/>
        <v>0</v>
      </c>
      <c r="BG190" s="144">
        <f t="shared" si="26"/>
        <v>0</v>
      </c>
      <c r="BH190" s="144">
        <f t="shared" si="27"/>
        <v>0</v>
      </c>
      <c r="BI190" s="144">
        <f t="shared" si="28"/>
        <v>0</v>
      </c>
      <c r="BJ190" s="13" t="s">
        <v>144</v>
      </c>
      <c r="BK190" s="144">
        <f t="shared" si="29"/>
        <v>0</v>
      </c>
      <c r="BL190" s="13" t="s">
        <v>143</v>
      </c>
      <c r="BM190" s="143" t="s">
        <v>329</v>
      </c>
    </row>
    <row r="191" spans="2:65" s="1" customFormat="1" ht="24.2" customHeight="1">
      <c r="B191" s="29"/>
      <c r="C191" s="131" t="s">
        <v>330</v>
      </c>
      <c r="D191" s="131" t="s">
        <v>139</v>
      </c>
      <c r="E191" s="132" t="s">
        <v>331</v>
      </c>
      <c r="F191" s="133" t="s">
        <v>332</v>
      </c>
      <c r="G191" s="134" t="s">
        <v>173</v>
      </c>
      <c r="H191" s="135">
        <v>0.92300000000000004</v>
      </c>
      <c r="I191" s="136"/>
      <c r="J191" s="137">
        <f t="shared" si="20"/>
        <v>0</v>
      </c>
      <c r="K191" s="138"/>
      <c r="L191" s="29"/>
      <c r="M191" s="139" t="s">
        <v>1</v>
      </c>
      <c r="N191" s="140" t="s">
        <v>48</v>
      </c>
      <c r="P191" s="141">
        <f t="shared" si="21"/>
        <v>0</v>
      </c>
      <c r="Q191" s="141">
        <v>0</v>
      </c>
      <c r="R191" s="141">
        <f t="shared" si="22"/>
        <v>0</v>
      </c>
      <c r="S191" s="141">
        <v>0</v>
      </c>
      <c r="T191" s="142">
        <f t="shared" si="23"/>
        <v>0</v>
      </c>
      <c r="AR191" s="143" t="s">
        <v>143</v>
      </c>
      <c r="AT191" s="143" t="s">
        <v>139</v>
      </c>
      <c r="AU191" s="143" t="s">
        <v>144</v>
      </c>
      <c r="AY191" s="13" t="s">
        <v>137</v>
      </c>
      <c r="BE191" s="144">
        <f t="shared" si="24"/>
        <v>0</v>
      </c>
      <c r="BF191" s="144">
        <f t="shared" si="25"/>
        <v>0</v>
      </c>
      <c r="BG191" s="144">
        <f t="shared" si="26"/>
        <v>0</v>
      </c>
      <c r="BH191" s="144">
        <f t="shared" si="27"/>
        <v>0</v>
      </c>
      <c r="BI191" s="144">
        <f t="shared" si="28"/>
        <v>0</v>
      </c>
      <c r="BJ191" s="13" t="s">
        <v>144</v>
      </c>
      <c r="BK191" s="144">
        <f t="shared" si="29"/>
        <v>0</v>
      </c>
      <c r="BL191" s="13" t="s">
        <v>143</v>
      </c>
      <c r="BM191" s="143" t="s">
        <v>333</v>
      </c>
    </row>
    <row r="192" spans="2:65" s="1" customFormat="1" ht="24.2" customHeight="1">
      <c r="B192" s="29"/>
      <c r="C192" s="131" t="s">
        <v>334</v>
      </c>
      <c r="D192" s="131" t="s">
        <v>139</v>
      </c>
      <c r="E192" s="132" t="s">
        <v>331</v>
      </c>
      <c r="F192" s="133" t="s">
        <v>332</v>
      </c>
      <c r="G192" s="134" t="s">
        <v>173</v>
      </c>
      <c r="H192" s="135">
        <v>0.61799999999999999</v>
      </c>
      <c r="I192" s="136"/>
      <c r="J192" s="137">
        <f t="shared" si="20"/>
        <v>0</v>
      </c>
      <c r="K192" s="138"/>
      <c r="L192" s="29"/>
      <c r="M192" s="139" t="s">
        <v>1</v>
      </c>
      <c r="N192" s="140" t="s">
        <v>48</v>
      </c>
      <c r="P192" s="141">
        <f t="shared" si="21"/>
        <v>0</v>
      </c>
      <c r="Q192" s="141">
        <v>0</v>
      </c>
      <c r="R192" s="141">
        <f t="shared" si="22"/>
        <v>0</v>
      </c>
      <c r="S192" s="141">
        <v>0</v>
      </c>
      <c r="T192" s="142">
        <f t="shared" si="23"/>
        <v>0</v>
      </c>
      <c r="AR192" s="143" t="s">
        <v>143</v>
      </c>
      <c r="AT192" s="143" t="s">
        <v>139</v>
      </c>
      <c r="AU192" s="143" t="s">
        <v>144</v>
      </c>
      <c r="AY192" s="13" t="s">
        <v>137</v>
      </c>
      <c r="BE192" s="144">
        <f t="shared" si="24"/>
        <v>0</v>
      </c>
      <c r="BF192" s="144">
        <f t="shared" si="25"/>
        <v>0</v>
      </c>
      <c r="BG192" s="144">
        <f t="shared" si="26"/>
        <v>0</v>
      </c>
      <c r="BH192" s="144">
        <f t="shared" si="27"/>
        <v>0</v>
      </c>
      <c r="BI192" s="144">
        <f t="shared" si="28"/>
        <v>0</v>
      </c>
      <c r="BJ192" s="13" t="s">
        <v>144</v>
      </c>
      <c r="BK192" s="144">
        <f t="shared" si="29"/>
        <v>0</v>
      </c>
      <c r="BL192" s="13" t="s">
        <v>143</v>
      </c>
      <c r="BM192" s="143" t="s">
        <v>335</v>
      </c>
    </row>
    <row r="193" spans="2:65" s="1" customFormat="1" ht="24.2" customHeight="1">
      <c r="B193" s="29"/>
      <c r="C193" s="131" t="s">
        <v>336</v>
      </c>
      <c r="D193" s="131" t="s">
        <v>139</v>
      </c>
      <c r="E193" s="132" t="s">
        <v>337</v>
      </c>
      <c r="F193" s="133" t="s">
        <v>338</v>
      </c>
      <c r="G193" s="134" t="s">
        <v>142</v>
      </c>
      <c r="H193" s="135">
        <v>0.14099999999999999</v>
      </c>
      <c r="I193" s="136"/>
      <c r="J193" s="137">
        <f t="shared" si="20"/>
        <v>0</v>
      </c>
      <c r="K193" s="138"/>
      <c r="L193" s="29"/>
      <c r="M193" s="139" t="s">
        <v>1</v>
      </c>
      <c r="N193" s="140" t="s">
        <v>48</v>
      </c>
      <c r="P193" s="141">
        <f t="shared" si="21"/>
        <v>0</v>
      </c>
      <c r="Q193" s="141">
        <v>0</v>
      </c>
      <c r="R193" s="141">
        <f t="shared" si="22"/>
        <v>0</v>
      </c>
      <c r="S193" s="141">
        <v>0</v>
      </c>
      <c r="T193" s="142">
        <f t="shared" si="23"/>
        <v>0</v>
      </c>
      <c r="AR193" s="143" t="s">
        <v>143</v>
      </c>
      <c r="AT193" s="143" t="s">
        <v>139</v>
      </c>
      <c r="AU193" s="143" t="s">
        <v>144</v>
      </c>
      <c r="AY193" s="13" t="s">
        <v>137</v>
      </c>
      <c r="BE193" s="144">
        <f t="shared" si="24"/>
        <v>0</v>
      </c>
      <c r="BF193" s="144">
        <f t="shared" si="25"/>
        <v>0</v>
      </c>
      <c r="BG193" s="144">
        <f t="shared" si="26"/>
        <v>0</v>
      </c>
      <c r="BH193" s="144">
        <f t="shared" si="27"/>
        <v>0</v>
      </c>
      <c r="BI193" s="144">
        <f t="shared" si="28"/>
        <v>0</v>
      </c>
      <c r="BJ193" s="13" t="s">
        <v>144</v>
      </c>
      <c r="BK193" s="144">
        <f t="shared" si="29"/>
        <v>0</v>
      </c>
      <c r="BL193" s="13" t="s">
        <v>143</v>
      </c>
      <c r="BM193" s="143" t="s">
        <v>339</v>
      </c>
    </row>
    <row r="194" spans="2:65" s="1" customFormat="1" ht="24.2" customHeight="1">
      <c r="B194" s="29"/>
      <c r="C194" s="131" t="s">
        <v>340</v>
      </c>
      <c r="D194" s="131" t="s">
        <v>139</v>
      </c>
      <c r="E194" s="132" t="s">
        <v>341</v>
      </c>
      <c r="F194" s="133" t="s">
        <v>342</v>
      </c>
      <c r="G194" s="134" t="s">
        <v>173</v>
      </c>
      <c r="H194" s="135">
        <v>26.076000000000001</v>
      </c>
      <c r="I194" s="136"/>
      <c r="J194" s="137">
        <f t="shared" si="20"/>
        <v>0</v>
      </c>
      <c r="K194" s="138"/>
      <c r="L194" s="29"/>
      <c r="M194" s="139" t="s">
        <v>1</v>
      </c>
      <c r="N194" s="140" t="s">
        <v>48</v>
      </c>
      <c r="P194" s="141">
        <f t="shared" si="21"/>
        <v>0</v>
      </c>
      <c r="Q194" s="141">
        <v>0</v>
      </c>
      <c r="R194" s="141">
        <f t="shared" si="22"/>
        <v>0</v>
      </c>
      <c r="S194" s="141">
        <v>0</v>
      </c>
      <c r="T194" s="142">
        <f t="shared" si="23"/>
        <v>0</v>
      </c>
      <c r="AR194" s="143" t="s">
        <v>143</v>
      </c>
      <c r="AT194" s="143" t="s">
        <v>139</v>
      </c>
      <c r="AU194" s="143" t="s">
        <v>144</v>
      </c>
      <c r="AY194" s="13" t="s">
        <v>137</v>
      </c>
      <c r="BE194" s="144">
        <f t="shared" si="24"/>
        <v>0</v>
      </c>
      <c r="BF194" s="144">
        <f t="shared" si="25"/>
        <v>0</v>
      </c>
      <c r="BG194" s="144">
        <f t="shared" si="26"/>
        <v>0</v>
      </c>
      <c r="BH194" s="144">
        <f t="shared" si="27"/>
        <v>0</v>
      </c>
      <c r="BI194" s="144">
        <f t="shared" si="28"/>
        <v>0</v>
      </c>
      <c r="BJ194" s="13" t="s">
        <v>144</v>
      </c>
      <c r="BK194" s="144">
        <f t="shared" si="29"/>
        <v>0</v>
      </c>
      <c r="BL194" s="13" t="s">
        <v>143</v>
      </c>
      <c r="BM194" s="143" t="s">
        <v>343</v>
      </c>
    </row>
    <row r="195" spans="2:65" s="1" customFormat="1" ht="24.2" customHeight="1">
      <c r="B195" s="29"/>
      <c r="C195" s="131" t="s">
        <v>344</v>
      </c>
      <c r="D195" s="131" t="s">
        <v>139</v>
      </c>
      <c r="E195" s="132" t="s">
        <v>345</v>
      </c>
      <c r="F195" s="133" t="s">
        <v>342</v>
      </c>
      <c r="G195" s="134" t="s">
        <v>173</v>
      </c>
      <c r="H195" s="135">
        <v>22.2</v>
      </c>
      <c r="I195" s="136"/>
      <c r="J195" s="137">
        <f t="shared" si="20"/>
        <v>0</v>
      </c>
      <c r="K195" s="138"/>
      <c r="L195" s="29"/>
      <c r="M195" s="139" t="s">
        <v>1</v>
      </c>
      <c r="N195" s="140" t="s">
        <v>48</v>
      </c>
      <c r="P195" s="141">
        <f t="shared" si="21"/>
        <v>0</v>
      </c>
      <c r="Q195" s="141">
        <v>0</v>
      </c>
      <c r="R195" s="141">
        <f t="shared" si="22"/>
        <v>0</v>
      </c>
      <c r="S195" s="141">
        <v>0</v>
      </c>
      <c r="T195" s="142">
        <f t="shared" si="23"/>
        <v>0</v>
      </c>
      <c r="AR195" s="143" t="s">
        <v>143</v>
      </c>
      <c r="AT195" s="143" t="s">
        <v>139</v>
      </c>
      <c r="AU195" s="143" t="s">
        <v>144</v>
      </c>
      <c r="AY195" s="13" t="s">
        <v>137</v>
      </c>
      <c r="BE195" s="144">
        <f t="shared" si="24"/>
        <v>0</v>
      </c>
      <c r="BF195" s="144">
        <f t="shared" si="25"/>
        <v>0</v>
      </c>
      <c r="BG195" s="144">
        <f t="shared" si="26"/>
        <v>0</v>
      </c>
      <c r="BH195" s="144">
        <f t="shared" si="27"/>
        <v>0</v>
      </c>
      <c r="BI195" s="144">
        <f t="shared" si="28"/>
        <v>0</v>
      </c>
      <c r="BJ195" s="13" t="s">
        <v>144</v>
      </c>
      <c r="BK195" s="144">
        <f t="shared" si="29"/>
        <v>0</v>
      </c>
      <c r="BL195" s="13" t="s">
        <v>143</v>
      </c>
      <c r="BM195" s="143" t="s">
        <v>346</v>
      </c>
    </row>
    <row r="196" spans="2:65" s="1" customFormat="1" ht="24.2" customHeight="1">
      <c r="B196" s="29"/>
      <c r="C196" s="131" t="s">
        <v>347</v>
      </c>
      <c r="D196" s="131" t="s">
        <v>139</v>
      </c>
      <c r="E196" s="132" t="s">
        <v>348</v>
      </c>
      <c r="F196" s="133" t="s">
        <v>349</v>
      </c>
      <c r="G196" s="134" t="s">
        <v>153</v>
      </c>
      <c r="H196" s="135">
        <v>26</v>
      </c>
      <c r="I196" s="136"/>
      <c r="J196" s="137">
        <f t="shared" si="20"/>
        <v>0</v>
      </c>
      <c r="K196" s="138"/>
      <c r="L196" s="29"/>
      <c r="M196" s="139" t="s">
        <v>1</v>
      </c>
      <c r="N196" s="140" t="s">
        <v>48</v>
      </c>
      <c r="P196" s="141">
        <f t="shared" si="21"/>
        <v>0</v>
      </c>
      <c r="Q196" s="141">
        <v>0</v>
      </c>
      <c r="R196" s="141">
        <f t="shared" si="22"/>
        <v>0</v>
      </c>
      <c r="S196" s="141">
        <v>0</v>
      </c>
      <c r="T196" s="142">
        <f t="shared" si="23"/>
        <v>0</v>
      </c>
      <c r="AR196" s="143" t="s">
        <v>143</v>
      </c>
      <c r="AT196" s="143" t="s">
        <v>139</v>
      </c>
      <c r="AU196" s="143" t="s">
        <v>144</v>
      </c>
      <c r="AY196" s="13" t="s">
        <v>137</v>
      </c>
      <c r="BE196" s="144">
        <f t="shared" si="24"/>
        <v>0</v>
      </c>
      <c r="BF196" s="144">
        <f t="shared" si="25"/>
        <v>0</v>
      </c>
      <c r="BG196" s="144">
        <f t="shared" si="26"/>
        <v>0</v>
      </c>
      <c r="BH196" s="144">
        <f t="shared" si="27"/>
        <v>0</v>
      </c>
      <c r="BI196" s="144">
        <f t="shared" si="28"/>
        <v>0</v>
      </c>
      <c r="BJ196" s="13" t="s">
        <v>144</v>
      </c>
      <c r="BK196" s="144">
        <f t="shared" si="29"/>
        <v>0</v>
      </c>
      <c r="BL196" s="13" t="s">
        <v>143</v>
      </c>
      <c r="BM196" s="143" t="s">
        <v>350</v>
      </c>
    </row>
    <row r="197" spans="2:65" s="1" customFormat="1" ht="37.9" customHeight="1">
      <c r="B197" s="29"/>
      <c r="C197" s="131" t="s">
        <v>351</v>
      </c>
      <c r="D197" s="131" t="s">
        <v>139</v>
      </c>
      <c r="E197" s="132" t="s">
        <v>352</v>
      </c>
      <c r="F197" s="133" t="s">
        <v>353</v>
      </c>
      <c r="G197" s="134" t="s">
        <v>354</v>
      </c>
      <c r="H197" s="135">
        <v>17.75</v>
      </c>
      <c r="I197" s="136"/>
      <c r="J197" s="137">
        <f t="shared" si="20"/>
        <v>0</v>
      </c>
      <c r="K197" s="138"/>
      <c r="L197" s="29"/>
      <c r="M197" s="139" t="s">
        <v>1</v>
      </c>
      <c r="N197" s="140" t="s">
        <v>48</v>
      </c>
      <c r="P197" s="141">
        <f t="shared" si="21"/>
        <v>0</v>
      </c>
      <c r="Q197" s="141">
        <v>0</v>
      </c>
      <c r="R197" s="141">
        <f t="shared" si="22"/>
        <v>0</v>
      </c>
      <c r="S197" s="141">
        <v>0</v>
      </c>
      <c r="T197" s="142">
        <f t="shared" si="23"/>
        <v>0</v>
      </c>
      <c r="AR197" s="143" t="s">
        <v>143</v>
      </c>
      <c r="AT197" s="143" t="s">
        <v>139</v>
      </c>
      <c r="AU197" s="143" t="s">
        <v>144</v>
      </c>
      <c r="AY197" s="13" t="s">
        <v>137</v>
      </c>
      <c r="BE197" s="144">
        <f t="shared" si="24"/>
        <v>0</v>
      </c>
      <c r="BF197" s="144">
        <f t="shared" si="25"/>
        <v>0</v>
      </c>
      <c r="BG197" s="144">
        <f t="shared" si="26"/>
        <v>0</v>
      </c>
      <c r="BH197" s="144">
        <f t="shared" si="27"/>
        <v>0</v>
      </c>
      <c r="BI197" s="144">
        <f t="shared" si="28"/>
        <v>0</v>
      </c>
      <c r="BJ197" s="13" t="s">
        <v>144</v>
      </c>
      <c r="BK197" s="144">
        <f t="shared" si="29"/>
        <v>0</v>
      </c>
      <c r="BL197" s="13" t="s">
        <v>143</v>
      </c>
      <c r="BM197" s="143" t="s">
        <v>355</v>
      </c>
    </row>
    <row r="198" spans="2:65" s="1" customFormat="1" ht="24.2" customHeight="1">
      <c r="B198" s="29"/>
      <c r="C198" s="131" t="s">
        <v>356</v>
      </c>
      <c r="D198" s="131" t="s">
        <v>139</v>
      </c>
      <c r="E198" s="132" t="s">
        <v>357</v>
      </c>
      <c r="F198" s="133" t="s">
        <v>358</v>
      </c>
      <c r="G198" s="134" t="s">
        <v>354</v>
      </c>
      <c r="H198" s="135">
        <v>1.175</v>
      </c>
      <c r="I198" s="136"/>
      <c r="J198" s="137">
        <f t="shared" si="20"/>
        <v>0</v>
      </c>
      <c r="K198" s="138"/>
      <c r="L198" s="29"/>
      <c r="M198" s="139" t="s">
        <v>1</v>
      </c>
      <c r="N198" s="140" t="s">
        <v>48</v>
      </c>
      <c r="P198" s="141">
        <f t="shared" si="21"/>
        <v>0</v>
      </c>
      <c r="Q198" s="141">
        <v>0</v>
      </c>
      <c r="R198" s="141">
        <f t="shared" si="22"/>
        <v>0</v>
      </c>
      <c r="S198" s="141">
        <v>0</v>
      </c>
      <c r="T198" s="142">
        <f t="shared" si="23"/>
        <v>0</v>
      </c>
      <c r="AR198" s="143" t="s">
        <v>143</v>
      </c>
      <c r="AT198" s="143" t="s">
        <v>139</v>
      </c>
      <c r="AU198" s="143" t="s">
        <v>144</v>
      </c>
      <c r="AY198" s="13" t="s">
        <v>137</v>
      </c>
      <c r="BE198" s="144">
        <f t="shared" si="24"/>
        <v>0</v>
      </c>
      <c r="BF198" s="144">
        <f t="shared" si="25"/>
        <v>0</v>
      </c>
      <c r="BG198" s="144">
        <f t="shared" si="26"/>
        <v>0</v>
      </c>
      <c r="BH198" s="144">
        <f t="shared" si="27"/>
        <v>0</v>
      </c>
      <c r="BI198" s="144">
        <f t="shared" si="28"/>
        <v>0</v>
      </c>
      <c r="BJ198" s="13" t="s">
        <v>144</v>
      </c>
      <c r="BK198" s="144">
        <f t="shared" si="29"/>
        <v>0</v>
      </c>
      <c r="BL198" s="13" t="s">
        <v>143</v>
      </c>
      <c r="BM198" s="143" t="s">
        <v>359</v>
      </c>
    </row>
    <row r="199" spans="2:65" s="1" customFormat="1" ht="24.2" customHeight="1">
      <c r="B199" s="29"/>
      <c r="C199" s="131" t="s">
        <v>360</v>
      </c>
      <c r="D199" s="131" t="s">
        <v>139</v>
      </c>
      <c r="E199" s="132" t="s">
        <v>361</v>
      </c>
      <c r="F199" s="133" t="s">
        <v>362</v>
      </c>
      <c r="G199" s="134" t="s">
        <v>354</v>
      </c>
      <c r="H199" s="135">
        <v>25.972999999999999</v>
      </c>
      <c r="I199" s="136"/>
      <c r="J199" s="137">
        <f t="shared" si="20"/>
        <v>0</v>
      </c>
      <c r="K199" s="138"/>
      <c r="L199" s="29"/>
      <c r="M199" s="139" t="s">
        <v>1</v>
      </c>
      <c r="N199" s="140" t="s">
        <v>48</v>
      </c>
      <c r="P199" s="141">
        <f t="shared" si="21"/>
        <v>0</v>
      </c>
      <c r="Q199" s="141">
        <v>0</v>
      </c>
      <c r="R199" s="141">
        <f t="shared" si="22"/>
        <v>0</v>
      </c>
      <c r="S199" s="141">
        <v>0</v>
      </c>
      <c r="T199" s="142">
        <f t="shared" si="23"/>
        <v>0</v>
      </c>
      <c r="AR199" s="143" t="s">
        <v>143</v>
      </c>
      <c r="AT199" s="143" t="s">
        <v>139</v>
      </c>
      <c r="AU199" s="143" t="s">
        <v>144</v>
      </c>
      <c r="AY199" s="13" t="s">
        <v>137</v>
      </c>
      <c r="BE199" s="144">
        <f t="shared" si="24"/>
        <v>0</v>
      </c>
      <c r="BF199" s="144">
        <f t="shared" si="25"/>
        <v>0</v>
      </c>
      <c r="BG199" s="144">
        <f t="shared" si="26"/>
        <v>0</v>
      </c>
      <c r="BH199" s="144">
        <f t="shared" si="27"/>
        <v>0</v>
      </c>
      <c r="BI199" s="144">
        <f t="shared" si="28"/>
        <v>0</v>
      </c>
      <c r="BJ199" s="13" t="s">
        <v>144</v>
      </c>
      <c r="BK199" s="144">
        <f t="shared" si="29"/>
        <v>0</v>
      </c>
      <c r="BL199" s="13" t="s">
        <v>143</v>
      </c>
      <c r="BM199" s="143" t="s">
        <v>363</v>
      </c>
    </row>
    <row r="200" spans="2:65" s="1" customFormat="1" ht="24.2" customHeight="1">
      <c r="B200" s="29"/>
      <c r="C200" s="131" t="s">
        <v>364</v>
      </c>
      <c r="D200" s="131" t="s">
        <v>139</v>
      </c>
      <c r="E200" s="132" t="s">
        <v>365</v>
      </c>
      <c r="F200" s="133" t="s">
        <v>366</v>
      </c>
      <c r="G200" s="134" t="s">
        <v>354</v>
      </c>
      <c r="H200" s="135">
        <v>5.45</v>
      </c>
      <c r="I200" s="136"/>
      <c r="J200" s="137">
        <f t="shared" si="20"/>
        <v>0</v>
      </c>
      <c r="K200" s="138"/>
      <c r="L200" s="29"/>
      <c r="M200" s="139" t="s">
        <v>1</v>
      </c>
      <c r="N200" s="140" t="s">
        <v>48</v>
      </c>
      <c r="P200" s="141">
        <f t="shared" si="21"/>
        <v>0</v>
      </c>
      <c r="Q200" s="141">
        <v>0</v>
      </c>
      <c r="R200" s="141">
        <f t="shared" si="22"/>
        <v>0</v>
      </c>
      <c r="S200" s="141">
        <v>0</v>
      </c>
      <c r="T200" s="142">
        <f t="shared" si="23"/>
        <v>0</v>
      </c>
      <c r="AR200" s="143" t="s">
        <v>143</v>
      </c>
      <c r="AT200" s="143" t="s">
        <v>139</v>
      </c>
      <c r="AU200" s="143" t="s">
        <v>144</v>
      </c>
      <c r="AY200" s="13" t="s">
        <v>137</v>
      </c>
      <c r="BE200" s="144">
        <f t="shared" si="24"/>
        <v>0</v>
      </c>
      <c r="BF200" s="144">
        <f t="shared" si="25"/>
        <v>0</v>
      </c>
      <c r="BG200" s="144">
        <f t="shared" si="26"/>
        <v>0</v>
      </c>
      <c r="BH200" s="144">
        <f t="shared" si="27"/>
        <v>0</v>
      </c>
      <c r="BI200" s="144">
        <f t="shared" si="28"/>
        <v>0</v>
      </c>
      <c r="BJ200" s="13" t="s">
        <v>144</v>
      </c>
      <c r="BK200" s="144">
        <f t="shared" si="29"/>
        <v>0</v>
      </c>
      <c r="BL200" s="13" t="s">
        <v>143</v>
      </c>
      <c r="BM200" s="143" t="s">
        <v>367</v>
      </c>
    </row>
    <row r="201" spans="2:65" s="1" customFormat="1" ht="24.2" customHeight="1">
      <c r="B201" s="29"/>
      <c r="C201" s="131" t="s">
        <v>368</v>
      </c>
      <c r="D201" s="131" t="s">
        <v>139</v>
      </c>
      <c r="E201" s="132" t="s">
        <v>369</v>
      </c>
      <c r="F201" s="133" t="s">
        <v>370</v>
      </c>
      <c r="G201" s="134" t="s">
        <v>354</v>
      </c>
      <c r="H201" s="135">
        <v>16.234999999999999</v>
      </c>
      <c r="I201" s="136"/>
      <c r="J201" s="137">
        <f t="shared" si="20"/>
        <v>0</v>
      </c>
      <c r="K201" s="138"/>
      <c r="L201" s="29"/>
      <c r="M201" s="139" t="s">
        <v>1</v>
      </c>
      <c r="N201" s="140" t="s">
        <v>48</v>
      </c>
      <c r="P201" s="141">
        <f t="shared" si="21"/>
        <v>0</v>
      </c>
      <c r="Q201" s="141">
        <v>0</v>
      </c>
      <c r="R201" s="141">
        <f t="shared" si="22"/>
        <v>0</v>
      </c>
      <c r="S201" s="141">
        <v>0</v>
      </c>
      <c r="T201" s="142">
        <f t="shared" si="23"/>
        <v>0</v>
      </c>
      <c r="AR201" s="143" t="s">
        <v>143</v>
      </c>
      <c r="AT201" s="143" t="s">
        <v>139</v>
      </c>
      <c r="AU201" s="143" t="s">
        <v>144</v>
      </c>
      <c r="AY201" s="13" t="s">
        <v>137</v>
      </c>
      <c r="BE201" s="144">
        <f t="shared" si="24"/>
        <v>0</v>
      </c>
      <c r="BF201" s="144">
        <f t="shared" si="25"/>
        <v>0</v>
      </c>
      <c r="BG201" s="144">
        <f t="shared" si="26"/>
        <v>0</v>
      </c>
      <c r="BH201" s="144">
        <f t="shared" si="27"/>
        <v>0</v>
      </c>
      <c r="BI201" s="144">
        <f t="shared" si="28"/>
        <v>0</v>
      </c>
      <c r="BJ201" s="13" t="s">
        <v>144</v>
      </c>
      <c r="BK201" s="144">
        <f t="shared" si="29"/>
        <v>0</v>
      </c>
      <c r="BL201" s="13" t="s">
        <v>143</v>
      </c>
      <c r="BM201" s="143" t="s">
        <v>371</v>
      </c>
    </row>
    <row r="202" spans="2:65" s="1" customFormat="1" ht="37.9" customHeight="1">
      <c r="B202" s="29"/>
      <c r="C202" s="131" t="s">
        <v>372</v>
      </c>
      <c r="D202" s="131" t="s">
        <v>139</v>
      </c>
      <c r="E202" s="132" t="s">
        <v>373</v>
      </c>
      <c r="F202" s="133" t="s">
        <v>374</v>
      </c>
      <c r="G202" s="134" t="s">
        <v>173</v>
      </c>
      <c r="H202" s="135">
        <v>240.1</v>
      </c>
      <c r="I202" s="136"/>
      <c r="J202" s="137">
        <f t="shared" si="20"/>
        <v>0</v>
      </c>
      <c r="K202" s="138"/>
      <c r="L202" s="29"/>
      <c r="M202" s="139" t="s">
        <v>1</v>
      </c>
      <c r="N202" s="140" t="s">
        <v>48</v>
      </c>
      <c r="P202" s="141">
        <f t="shared" si="21"/>
        <v>0</v>
      </c>
      <c r="Q202" s="141">
        <v>0</v>
      </c>
      <c r="R202" s="141">
        <f t="shared" si="22"/>
        <v>0</v>
      </c>
      <c r="S202" s="141">
        <v>0</v>
      </c>
      <c r="T202" s="142">
        <f t="shared" si="23"/>
        <v>0</v>
      </c>
      <c r="AR202" s="143" t="s">
        <v>143</v>
      </c>
      <c r="AT202" s="143" t="s">
        <v>139</v>
      </c>
      <c r="AU202" s="143" t="s">
        <v>144</v>
      </c>
      <c r="AY202" s="13" t="s">
        <v>137</v>
      </c>
      <c r="BE202" s="144">
        <f t="shared" si="24"/>
        <v>0</v>
      </c>
      <c r="BF202" s="144">
        <f t="shared" si="25"/>
        <v>0</v>
      </c>
      <c r="BG202" s="144">
        <f t="shared" si="26"/>
        <v>0</v>
      </c>
      <c r="BH202" s="144">
        <f t="shared" si="27"/>
        <v>0</v>
      </c>
      <c r="BI202" s="144">
        <f t="shared" si="28"/>
        <v>0</v>
      </c>
      <c r="BJ202" s="13" t="s">
        <v>144</v>
      </c>
      <c r="BK202" s="144">
        <f t="shared" si="29"/>
        <v>0</v>
      </c>
      <c r="BL202" s="13" t="s">
        <v>143</v>
      </c>
      <c r="BM202" s="143" t="s">
        <v>375</v>
      </c>
    </row>
    <row r="203" spans="2:65" s="1" customFormat="1" ht="37.9" customHeight="1">
      <c r="B203" s="29"/>
      <c r="C203" s="131" t="s">
        <v>376</v>
      </c>
      <c r="D203" s="131" t="s">
        <v>139</v>
      </c>
      <c r="E203" s="132" t="s">
        <v>377</v>
      </c>
      <c r="F203" s="133" t="s">
        <v>378</v>
      </c>
      <c r="G203" s="134" t="s">
        <v>173</v>
      </c>
      <c r="H203" s="135">
        <v>378.94099999999997</v>
      </c>
      <c r="I203" s="136"/>
      <c r="J203" s="137">
        <f t="shared" si="20"/>
        <v>0</v>
      </c>
      <c r="K203" s="138"/>
      <c r="L203" s="29"/>
      <c r="M203" s="139" t="s">
        <v>1</v>
      </c>
      <c r="N203" s="140" t="s">
        <v>48</v>
      </c>
      <c r="P203" s="141">
        <f t="shared" si="21"/>
        <v>0</v>
      </c>
      <c r="Q203" s="141">
        <v>0</v>
      </c>
      <c r="R203" s="141">
        <f t="shared" si="22"/>
        <v>0</v>
      </c>
      <c r="S203" s="141">
        <v>0</v>
      </c>
      <c r="T203" s="142">
        <f t="shared" si="23"/>
        <v>0</v>
      </c>
      <c r="AR203" s="143" t="s">
        <v>143</v>
      </c>
      <c r="AT203" s="143" t="s">
        <v>139</v>
      </c>
      <c r="AU203" s="143" t="s">
        <v>144</v>
      </c>
      <c r="AY203" s="13" t="s">
        <v>137</v>
      </c>
      <c r="BE203" s="144">
        <f t="shared" si="24"/>
        <v>0</v>
      </c>
      <c r="BF203" s="144">
        <f t="shared" si="25"/>
        <v>0</v>
      </c>
      <c r="BG203" s="144">
        <f t="shared" si="26"/>
        <v>0</v>
      </c>
      <c r="BH203" s="144">
        <f t="shared" si="27"/>
        <v>0</v>
      </c>
      <c r="BI203" s="144">
        <f t="shared" si="28"/>
        <v>0</v>
      </c>
      <c r="BJ203" s="13" t="s">
        <v>144</v>
      </c>
      <c r="BK203" s="144">
        <f t="shared" si="29"/>
        <v>0</v>
      </c>
      <c r="BL203" s="13" t="s">
        <v>143</v>
      </c>
      <c r="BM203" s="143" t="s">
        <v>379</v>
      </c>
    </row>
    <row r="204" spans="2:65" s="1" customFormat="1" ht="24.2" customHeight="1">
      <c r="B204" s="29"/>
      <c r="C204" s="131" t="s">
        <v>380</v>
      </c>
      <c r="D204" s="131" t="s">
        <v>139</v>
      </c>
      <c r="E204" s="132" t="s">
        <v>381</v>
      </c>
      <c r="F204" s="133" t="s">
        <v>382</v>
      </c>
      <c r="G204" s="134" t="s">
        <v>383</v>
      </c>
      <c r="H204" s="135">
        <v>183.68799999999999</v>
      </c>
      <c r="I204" s="136"/>
      <c r="J204" s="137">
        <f t="shared" si="20"/>
        <v>0</v>
      </c>
      <c r="K204" s="138"/>
      <c r="L204" s="29"/>
      <c r="M204" s="139" t="s">
        <v>1</v>
      </c>
      <c r="N204" s="140" t="s">
        <v>48</v>
      </c>
      <c r="P204" s="141">
        <f t="shared" si="21"/>
        <v>0</v>
      </c>
      <c r="Q204" s="141">
        <v>0</v>
      </c>
      <c r="R204" s="141">
        <f t="shared" si="22"/>
        <v>0</v>
      </c>
      <c r="S204" s="141">
        <v>0</v>
      </c>
      <c r="T204" s="142">
        <f t="shared" si="23"/>
        <v>0</v>
      </c>
      <c r="AR204" s="143" t="s">
        <v>143</v>
      </c>
      <c r="AT204" s="143" t="s">
        <v>139</v>
      </c>
      <c r="AU204" s="143" t="s">
        <v>144</v>
      </c>
      <c r="AY204" s="13" t="s">
        <v>137</v>
      </c>
      <c r="BE204" s="144">
        <f t="shared" si="24"/>
        <v>0</v>
      </c>
      <c r="BF204" s="144">
        <f t="shared" si="25"/>
        <v>0</v>
      </c>
      <c r="BG204" s="144">
        <f t="shared" si="26"/>
        <v>0</v>
      </c>
      <c r="BH204" s="144">
        <f t="shared" si="27"/>
        <v>0</v>
      </c>
      <c r="BI204" s="144">
        <f t="shared" si="28"/>
        <v>0</v>
      </c>
      <c r="BJ204" s="13" t="s">
        <v>144</v>
      </c>
      <c r="BK204" s="144">
        <f t="shared" si="29"/>
        <v>0</v>
      </c>
      <c r="BL204" s="13" t="s">
        <v>143</v>
      </c>
      <c r="BM204" s="143" t="s">
        <v>384</v>
      </c>
    </row>
    <row r="205" spans="2:65" s="1" customFormat="1" ht="24.2" customHeight="1">
      <c r="B205" s="29"/>
      <c r="C205" s="131" t="s">
        <v>385</v>
      </c>
      <c r="D205" s="131" t="s">
        <v>139</v>
      </c>
      <c r="E205" s="132" t="s">
        <v>386</v>
      </c>
      <c r="F205" s="133" t="s">
        <v>387</v>
      </c>
      <c r="G205" s="134" t="s">
        <v>383</v>
      </c>
      <c r="H205" s="135">
        <v>183.68799999999999</v>
      </c>
      <c r="I205" s="136"/>
      <c r="J205" s="137">
        <f t="shared" si="20"/>
        <v>0</v>
      </c>
      <c r="K205" s="138"/>
      <c r="L205" s="29"/>
      <c r="M205" s="139" t="s">
        <v>1</v>
      </c>
      <c r="N205" s="140" t="s">
        <v>48</v>
      </c>
      <c r="P205" s="141">
        <f t="shared" si="21"/>
        <v>0</v>
      </c>
      <c r="Q205" s="141">
        <v>0</v>
      </c>
      <c r="R205" s="141">
        <f t="shared" si="22"/>
        <v>0</v>
      </c>
      <c r="S205" s="141">
        <v>0</v>
      </c>
      <c r="T205" s="142">
        <f t="shared" si="23"/>
        <v>0</v>
      </c>
      <c r="AR205" s="143" t="s">
        <v>143</v>
      </c>
      <c r="AT205" s="143" t="s">
        <v>139</v>
      </c>
      <c r="AU205" s="143" t="s">
        <v>144</v>
      </c>
      <c r="AY205" s="13" t="s">
        <v>137</v>
      </c>
      <c r="BE205" s="144">
        <f t="shared" si="24"/>
        <v>0</v>
      </c>
      <c r="BF205" s="144">
        <f t="shared" si="25"/>
        <v>0</v>
      </c>
      <c r="BG205" s="144">
        <f t="shared" si="26"/>
        <v>0</v>
      </c>
      <c r="BH205" s="144">
        <f t="shared" si="27"/>
        <v>0</v>
      </c>
      <c r="BI205" s="144">
        <f t="shared" si="28"/>
        <v>0</v>
      </c>
      <c r="BJ205" s="13" t="s">
        <v>144</v>
      </c>
      <c r="BK205" s="144">
        <f t="shared" si="29"/>
        <v>0</v>
      </c>
      <c r="BL205" s="13" t="s">
        <v>143</v>
      </c>
      <c r="BM205" s="143" t="s">
        <v>388</v>
      </c>
    </row>
    <row r="206" spans="2:65" s="1" customFormat="1" ht="21.75" customHeight="1">
      <c r="B206" s="29"/>
      <c r="C206" s="131" t="s">
        <v>389</v>
      </c>
      <c r="D206" s="131" t="s">
        <v>139</v>
      </c>
      <c r="E206" s="132" t="s">
        <v>390</v>
      </c>
      <c r="F206" s="133" t="s">
        <v>391</v>
      </c>
      <c r="G206" s="134" t="s">
        <v>383</v>
      </c>
      <c r="H206" s="135">
        <v>183.68799999999999</v>
      </c>
      <c r="I206" s="136"/>
      <c r="J206" s="137">
        <f t="shared" si="20"/>
        <v>0</v>
      </c>
      <c r="K206" s="138"/>
      <c r="L206" s="29"/>
      <c r="M206" s="139" t="s">
        <v>1</v>
      </c>
      <c r="N206" s="140" t="s">
        <v>48</v>
      </c>
      <c r="P206" s="141">
        <f t="shared" si="21"/>
        <v>0</v>
      </c>
      <c r="Q206" s="141">
        <v>0</v>
      </c>
      <c r="R206" s="141">
        <f t="shared" si="22"/>
        <v>0</v>
      </c>
      <c r="S206" s="141">
        <v>0</v>
      </c>
      <c r="T206" s="142">
        <f t="shared" si="23"/>
        <v>0</v>
      </c>
      <c r="AR206" s="143" t="s">
        <v>143</v>
      </c>
      <c r="AT206" s="143" t="s">
        <v>139</v>
      </c>
      <c r="AU206" s="143" t="s">
        <v>144</v>
      </c>
      <c r="AY206" s="13" t="s">
        <v>137</v>
      </c>
      <c r="BE206" s="144">
        <f t="shared" si="24"/>
        <v>0</v>
      </c>
      <c r="BF206" s="144">
        <f t="shared" si="25"/>
        <v>0</v>
      </c>
      <c r="BG206" s="144">
        <f t="shared" si="26"/>
        <v>0</v>
      </c>
      <c r="BH206" s="144">
        <f t="shared" si="27"/>
        <v>0</v>
      </c>
      <c r="BI206" s="144">
        <f t="shared" si="28"/>
        <v>0</v>
      </c>
      <c r="BJ206" s="13" t="s">
        <v>144</v>
      </c>
      <c r="BK206" s="144">
        <f t="shared" si="29"/>
        <v>0</v>
      </c>
      <c r="BL206" s="13" t="s">
        <v>143</v>
      </c>
      <c r="BM206" s="143" t="s">
        <v>392</v>
      </c>
    </row>
    <row r="207" spans="2:65" s="1" customFormat="1" ht="24.2" customHeight="1">
      <c r="B207" s="29"/>
      <c r="C207" s="131" t="s">
        <v>393</v>
      </c>
      <c r="D207" s="131" t="s">
        <v>139</v>
      </c>
      <c r="E207" s="132" t="s">
        <v>394</v>
      </c>
      <c r="F207" s="133" t="s">
        <v>395</v>
      </c>
      <c r="G207" s="134" t="s">
        <v>383</v>
      </c>
      <c r="H207" s="135">
        <v>1653.192</v>
      </c>
      <c r="I207" s="136"/>
      <c r="J207" s="137">
        <f t="shared" si="20"/>
        <v>0</v>
      </c>
      <c r="K207" s="138"/>
      <c r="L207" s="29"/>
      <c r="M207" s="139" t="s">
        <v>1</v>
      </c>
      <c r="N207" s="140" t="s">
        <v>48</v>
      </c>
      <c r="P207" s="141">
        <f t="shared" si="21"/>
        <v>0</v>
      </c>
      <c r="Q207" s="141">
        <v>0</v>
      </c>
      <c r="R207" s="141">
        <f t="shared" si="22"/>
        <v>0</v>
      </c>
      <c r="S207" s="141">
        <v>0</v>
      </c>
      <c r="T207" s="142">
        <f t="shared" si="23"/>
        <v>0</v>
      </c>
      <c r="AR207" s="143" t="s">
        <v>143</v>
      </c>
      <c r="AT207" s="143" t="s">
        <v>139</v>
      </c>
      <c r="AU207" s="143" t="s">
        <v>144</v>
      </c>
      <c r="AY207" s="13" t="s">
        <v>137</v>
      </c>
      <c r="BE207" s="144">
        <f t="shared" si="24"/>
        <v>0</v>
      </c>
      <c r="BF207" s="144">
        <f t="shared" si="25"/>
        <v>0</v>
      </c>
      <c r="BG207" s="144">
        <f t="shared" si="26"/>
        <v>0</v>
      </c>
      <c r="BH207" s="144">
        <f t="shared" si="27"/>
        <v>0</v>
      </c>
      <c r="BI207" s="144">
        <f t="shared" si="28"/>
        <v>0</v>
      </c>
      <c r="BJ207" s="13" t="s">
        <v>144</v>
      </c>
      <c r="BK207" s="144">
        <f t="shared" si="29"/>
        <v>0</v>
      </c>
      <c r="BL207" s="13" t="s">
        <v>143</v>
      </c>
      <c r="BM207" s="143" t="s">
        <v>396</v>
      </c>
    </row>
    <row r="208" spans="2:65" s="1" customFormat="1" ht="24.2" customHeight="1">
      <c r="B208" s="29"/>
      <c r="C208" s="131" t="s">
        <v>397</v>
      </c>
      <c r="D208" s="131" t="s">
        <v>139</v>
      </c>
      <c r="E208" s="132" t="s">
        <v>398</v>
      </c>
      <c r="F208" s="133" t="s">
        <v>399</v>
      </c>
      <c r="G208" s="134" t="s">
        <v>383</v>
      </c>
      <c r="H208" s="135">
        <v>183.68799999999999</v>
      </c>
      <c r="I208" s="136"/>
      <c r="J208" s="137">
        <f t="shared" si="20"/>
        <v>0</v>
      </c>
      <c r="K208" s="138"/>
      <c r="L208" s="29"/>
      <c r="M208" s="139" t="s">
        <v>1</v>
      </c>
      <c r="N208" s="140" t="s">
        <v>48</v>
      </c>
      <c r="P208" s="141">
        <f t="shared" si="21"/>
        <v>0</v>
      </c>
      <c r="Q208" s="141">
        <v>0</v>
      </c>
      <c r="R208" s="141">
        <f t="shared" si="22"/>
        <v>0</v>
      </c>
      <c r="S208" s="141">
        <v>0</v>
      </c>
      <c r="T208" s="142">
        <f t="shared" si="23"/>
        <v>0</v>
      </c>
      <c r="AR208" s="143" t="s">
        <v>143</v>
      </c>
      <c r="AT208" s="143" t="s">
        <v>139</v>
      </c>
      <c r="AU208" s="143" t="s">
        <v>144</v>
      </c>
      <c r="AY208" s="13" t="s">
        <v>137</v>
      </c>
      <c r="BE208" s="144">
        <f t="shared" si="24"/>
        <v>0</v>
      </c>
      <c r="BF208" s="144">
        <f t="shared" si="25"/>
        <v>0</v>
      </c>
      <c r="BG208" s="144">
        <f t="shared" si="26"/>
        <v>0</v>
      </c>
      <c r="BH208" s="144">
        <f t="shared" si="27"/>
        <v>0</v>
      </c>
      <c r="BI208" s="144">
        <f t="shared" si="28"/>
        <v>0</v>
      </c>
      <c r="BJ208" s="13" t="s">
        <v>144</v>
      </c>
      <c r="BK208" s="144">
        <f t="shared" si="29"/>
        <v>0</v>
      </c>
      <c r="BL208" s="13" t="s">
        <v>143</v>
      </c>
      <c r="BM208" s="143" t="s">
        <v>400</v>
      </c>
    </row>
    <row r="209" spans="2:65" s="1" customFormat="1" ht="24.2" customHeight="1">
      <c r="B209" s="29"/>
      <c r="C209" s="131" t="s">
        <v>401</v>
      </c>
      <c r="D209" s="131" t="s">
        <v>139</v>
      </c>
      <c r="E209" s="132" t="s">
        <v>402</v>
      </c>
      <c r="F209" s="133" t="s">
        <v>403</v>
      </c>
      <c r="G209" s="134" t="s">
        <v>383</v>
      </c>
      <c r="H209" s="135">
        <v>918.44</v>
      </c>
      <c r="I209" s="136"/>
      <c r="J209" s="137">
        <f t="shared" si="20"/>
        <v>0</v>
      </c>
      <c r="K209" s="138"/>
      <c r="L209" s="29"/>
      <c r="M209" s="139" t="s">
        <v>1</v>
      </c>
      <c r="N209" s="140" t="s">
        <v>48</v>
      </c>
      <c r="P209" s="141">
        <f t="shared" si="21"/>
        <v>0</v>
      </c>
      <c r="Q209" s="141">
        <v>0</v>
      </c>
      <c r="R209" s="141">
        <f t="shared" si="22"/>
        <v>0</v>
      </c>
      <c r="S209" s="141">
        <v>0</v>
      </c>
      <c r="T209" s="142">
        <f t="shared" si="23"/>
        <v>0</v>
      </c>
      <c r="AR209" s="143" t="s">
        <v>143</v>
      </c>
      <c r="AT209" s="143" t="s">
        <v>139</v>
      </c>
      <c r="AU209" s="143" t="s">
        <v>144</v>
      </c>
      <c r="AY209" s="13" t="s">
        <v>137</v>
      </c>
      <c r="BE209" s="144">
        <f t="shared" si="24"/>
        <v>0</v>
      </c>
      <c r="BF209" s="144">
        <f t="shared" si="25"/>
        <v>0</v>
      </c>
      <c r="BG209" s="144">
        <f t="shared" si="26"/>
        <v>0</v>
      </c>
      <c r="BH209" s="144">
        <f t="shared" si="27"/>
        <v>0</v>
      </c>
      <c r="BI209" s="144">
        <f t="shared" si="28"/>
        <v>0</v>
      </c>
      <c r="BJ209" s="13" t="s">
        <v>144</v>
      </c>
      <c r="BK209" s="144">
        <f t="shared" si="29"/>
        <v>0</v>
      </c>
      <c r="BL209" s="13" t="s">
        <v>143</v>
      </c>
      <c r="BM209" s="143" t="s">
        <v>404</v>
      </c>
    </row>
    <row r="210" spans="2:65" s="1" customFormat="1" ht="24.2" customHeight="1">
      <c r="B210" s="29"/>
      <c r="C210" s="131" t="s">
        <v>405</v>
      </c>
      <c r="D210" s="131" t="s">
        <v>139</v>
      </c>
      <c r="E210" s="132" t="s">
        <v>406</v>
      </c>
      <c r="F210" s="133" t="s">
        <v>407</v>
      </c>
      <c r="G210" s="134" t="s">
        <v>383</v>
      </c>
      <c r="H210" s="135">
        <v>183.68799999999999</v>
      </c>
      <c r="I210" s="136"/>
      <c r="J210" s="137">
        <f t="shared" si="20"/>
        <v>0</v>
      </c>
      <c r="K210" s="138"/>
      <c r="L210" s="29"/>
      <c r="M210" s="139" t="s">
        <v>1</v>
      </c>
      <c r="N210" s="140" t="s">
        <v>48</v>
      </c>
      <c r="P210" s="141">
        <f t="shared" si="21"/>
        <v>0</v>
      </c>
      <c r="Q210" s="141">
        <v>0</v>
      </c>
      <c r="R210" s="141">
        <f t="shared" si="22"/>
        <v>0</v>
      </c>
      <c r="S210" s="141">
        <v>0</v>
      </c>
      <c r="T210" s="142">
        <f t="shared" si="23"/>
        <v>0</v>
      </c>
      <c r="AR210" s="143" t="s">
        <v>143</v>
      </c>
      <c r="AT210" s="143" t="s">
        <v>139</v>
      </c>
      <c r="AU210" s="143" t="s">
        <v>144</v>
      </c>
      <c r="AY210" s="13" t="s">
        <v>137</v>
      </c>
      <c r="BE210" s="144">
        <f t="shared" si="24"/>
        <v>0</v>
      </c>
      <c r="BF210" s="144">
        <f t="shared" si="25"/>
        <v>0</v>
      </c>
      <c r="BG210" s="144">
        <f t="shared" si="26"/>
        <v>0</v>
      </c>
      <c r="BH210" s="144">
        <f t="shared" si="27"/>
        <v>0</v>
      </c>
      <c r="BI210" s="144">
        <f t="shared" si="28"/>
        <v>0</v>
      </c>
      <c r="BJ210" s="13" t="s">
        <v>144</v>
      </c>
      <c r="BK210" s="144">
        <f t="shared" si="29"/>
        <v>0</v>
      </c>
      <c r="BL210" s="13" t="s">
        <v>143</v>
      </c>
      <c r="BM210" s="143" t="s">
        <v>408</v>
      </c>
    </row>
    <row r="211" spans="2:65" s="11" customFormat="1" ht="22.9" customHeight="1">
      <c r="B211" s="119"/>
      <c r="D211" s="120" t="s">
        <v>81</v>
      </c>
      <c r="E211" s="129" t="s">
        <v>409</v>
      </c>
      <c r="F211" s="129" t="s">
        <v>410</v>
      </c>
      <c r="I211" s="122"/>
      <c r="J211" s="130">
        <f>BK211</f>
        <v>0</v>
      </c>
      <c r="L211" s="119"/>
      <c r="M211" s="124"/>
      <c r="P211" s="125">
        <f>P212</f>
        <v>0</v>
      </c>
      <c r="R211" s="125">
        <f>R212</f>
        <v>0</v>
      </c>
      <c r="T211" s="126">
        <f>T212</f>
        <v>0</v>
      </c>
      <c r="AR211" s="120" t="s">
        <v>87</v>
      </c>
      <c r="AT211" s="127" t="s">
        <v>81</v>
      </c>
      <c r="AU211" s="127" t="s">
        <v>87</v>
      </c>
      <c r="AY211" s="120" t="s">
        <v>137</v>
      </c>
      <c r="BK211" s="128">
        <f>BK212</f>
        <v>0</v>
      </c>
    </row>
    <row r="212" spans="2:65" s="1" customFormat="1" ht="24.2" customHeight="1">
      <c r="B212" s="29"/>
      <c r="C212" s="131" t="s">
        <v>411</v>
      </c>
      <c r="D212" s="131" t="s">
        <v>139</v>
      </c>
      <c r="E212" s="132" t="s">
        <v>412</v>
      </c>
      <c r="F212" s="133" t="s">
        <v>413</v>
      </c>
      <c r="G212" s="134" t="s">
        <v>383</v>
      </c>
      <c r="H212" s="135">
        <v>314.23700000000002</v>
      </c>
      <c r="I212" s="136"/>
      <c r="J212" s="137">
        <f>ROUND(I212*H212,2)</f>
        <v>0</v>
      </c>
      <c r="K212" s="138"/>
      <c r="L212" s="29"/>
      <c r="M212" s="139" t="s">
        <v>1</v>
      </c>
      <c r="N212" s="140" t="s">
        <v>48</v>
      </c>
      <c r="P212" s="141">
        <f>O212*H212</f>
        <v>0</v>
      </c>
      <c r="Q212" s="141">
        <v>0</v>
      </c>
      <c r="R212" s="141">
        <f>Q212*H212</f>
        <v>0</v>
      </c>
      <c r="S212" s="141">
        <v>0</v>
      </c>
      <c r="T212" s="142">
        <f>S212*H212</f>
        <v>0</v>
      </c>
      <c r="AR212" s="143" t="s">
        <v>143</v>
      </c>
      <c r="AT212" s="143" t="s">
        <v>139</v>
      </c>
      <c r="AU212" s="143" t="s">
        <v>144</v>
      </c>
      <c r="AY212" s="13" t="s">
        <v>137</v>
      </c>
      <c r="BE212" s="144">
        <f>IF(N212="základná",J212,0)</f>
        <v>0</v>
      </c>
      <c r="BF212" s="144">
        <f>IF(N212="znížená",J212,0)</f>
        <v>0</v>
      </c>
      <c r="BG212" s="144">
        <f>IF(N212="zákl. prenesená",J212,0)</f>
        <v>0</v>
      </c>
      <c r="BH212" s="144">
        <f>IF(N212="zníž. prenesená",J212,0)</f>
        <v>0</v>
      </c>
      <c r="BI212" s="144">
        <f>IF(N212="nulová",J212,0)</f>
        <v>0</v>
      </c>
      <c r="BJ212" s="13" t="s">
        <v>144</v>
      </c>
      <c r="BK212" s="144">
        <f>ROUND(I212*H212,2)</f>
        <v>0</v>
      </c>
      <c r="BL212" s="13" t="s">
        <v>143</v>
      </c>
      <c r="BM212" s="143" t="s">
        <v>414</v>
      </c>
    </row>
    <row r="213" spans="2:65" s="11" customFormat="1" ht="25.9" customHeight="1">
      <c r="B213" s="119"/>
      <c r="D213" s="120" t="s">
        <v>81</v>
      </c>
      <c r="E213" s="121" t="s">
        <v>415</v>
      </c>
      <c r="F213" s="121" t="s">
        <v>416</v>
      </c>
      <c r="I213" s="122"/>
      <c r="J213" s="123">
        <f>BK213</f>
        <v>0</v>
      </c>
      <c r="L213" s="119"/>
      <c r="M213" s="124"/>
      <c r="P213" s="125">
        <f>P214+P225+P249+P286+P327+P344+P352+P366+P422+P540+P545+P559+P574+P610+P616+P619+P631+P635+P638+P642</f>
        <v>0</v>
      </c>
      <c r="R213" s="125">
        <f>R214+R225+R249+R286+R327+R344+R352+R366+R422+R540+R545+R559+R574+R610+R616+R619+R631+R635+R638+R642</f>
        <v>23.766569150000002</v>
      </c>
      <c r="T213" s="126">
        <f>T214+T225+T249+T286+T327+T344+T352+T366+T422+T540+T545+T559+T574+T610+T616+T619+T631+T635+T638+T642</f>
        <v>0</v>
      </c>
      <c r="AR213" s="120" t="s">
        <v>144</v>
      </c>
      <c r="AT213" s="127" t="s">
        <v>81</v>
      </c>
      <c r="AU213" s="127" t="s">
        <v>82</v>
      </c>
      <c r="AY213" s="120" t="s">
        <v>137</v>
      </c>
      <c r="BK213" s="128">
        <f>BK214+BK225+BK249+BK286+BK327+BK344+BK352+BK366+BK422+BK540+BK545+BK559+BK574+BK610+BK616+BK619+BK631+BK635+BK638+BK642</f>
        <v>0</v>
      </c>
    </row>
    <row r="214" spans="2:65" s="11" customFormat="1" ht="22.9" customHeight="1">
      <c r="B214" s="119"/>
      <c r="D214" s="120" t="s">
        <v>81</v>
      </c>
      <c r="E214" s="129" t="s">
        <v>417</v>
      </c>
      <c r="F214" s="129" t="s">
        <v>418</v>
      </c>
      <c r="I214" s="122"/>
      <c r="J214" s="130">
        <f>BK214</f>
        <v>0</v>
      </c>
      <c r="L214" s="119"/>
      <c r="M214" s="124"/>
      <c r="P214" s="125">
        <f>SUM(P215:P224)</f>
        <v>0</v>
      </c>
      <c r="R214" s="125">
        <f>SUM(R215:R224)</f>
        <v>0.14256070000000004</v>
      </c>
      <c r="T214" s="126">
        <f>SUM(T215:T224)</f>
        <v>0</v>
      </c>
      <c r="AR214" s="120" t="s">
        <v>144</v>
      </c>
      <c r="AT214" s="127" t="s">
        <v>81</v>
      </c>
      <c r="AU214" s="127" t="s">
        <v>87</v>
      </c>
      <c r="AY214" s="120" t="s">
        <v>137</v>
      </c>
      <c r="BK214" s="128">
        <f>SUM(BK215:BK224)</f>
        <v>0</v>
      </c>
    </row>
    <row r="215" spans="2:65" s="1" customFormat="1" ht="24.2" customHeight="1">
      <c r="B215" s="29"/>
      <c r="C215" s="131" t="s">
        <v>419</v>
      </c>
      <c r="D215" s="131" t="s">
        <v>139</v>
      </c>
      <c r="E215" s="132" t="s">
        <v>420</v>
      </c>
      <c r="F215" s="133" t="s">
        <v>421</v>
      </c>
      <c r="G215" s="134" t="s">
        <v>173</v>
      </c>
      <c r="H215" s="135">
        <v>83.590999999999994</v>
      </c>
      <c r="I215" s="136"/>
      <c r="J215" s="137">
        <f t="shared" ref="J215:J224" si="30">ROUND(I215*H215,2)</f>
        <v>0</v>
      </c>
      <c r="K215" s="138"/>
      <c r="L215" s="29"/>
      <c r="M215" s="139" t="s">
        <v>1</v>
      </c>
      <c r="N215" s="140" t="s">
        <v>48</v>
      </c>
      <c r="P215" s="141">
        <f t="shared" ref="P215:P224" si="31">O215*H215</f>
        <v>0</v>
      </c>
      <c r="Q215" s="141">
        <v>0</v>
      </c>
      <c r="R215" s="141">
        <f t="shared" ref="R215:R224" si="32">Q215*H215</f>
        <v>0</v>
      </c>
      <c r="S215" s="141">
        <v>0</v>
      </c>
      <c r="T215" s="142">
        <f t="shared" ref="T215:T224" si="33">S215*H215</f>
        <v>0</v>
      </c>
      <c r="AR215" s="143" t="s">
        <v>204</v>
      </c>
      <c r="AT215" s="143" t="s">
        <v>139</v>
      </c>
      <c r="AU215" s="143" t="s">
        <v>144</v>
      </c>
      <c r="AY215" s="13" t="s">
        <v>137</v>
      </c>
      <c r="BE215" s="144">
        <f t="shared" ref="BE215:BE224" si="34">IF(N215="základná",J215,0)</f>
        <v>0</v>
      </c>
      <c r="BF215" s="144">
        <f t="shared" ref="BF215:BF224" si="35">IF(N215="znížená",J215,0)</f>
        <v>0</v>
      </c>
      <c r="BG215" s="144">
        <f t="shared" ref="BG215:BG224" si="36">IF(N215="zákl. prenesená",J215,0)</f>
        <v>0</v>
      </c>
      <c r="BH215" s="144">
        <f t="shared" ref="BH215:BH224" si="37">IF(N215="zníž. prenesená",J215,0)</f>
        <v>0</v>
      </c>
      <c r="BI215" s="144">
        <f t="shared" ref="BI215:BI224" si="38">IF(N215="nulová",J215,0)</f>
        <v>0</v>
      </c>
      <c r="BJ215" s="13" t="s">
        <v>144</v>
      </c>
      <c r="BK215" s="144">
        <f t="shared" ref="BK215:BK224" si="39">ROUND(I215*H215,2)</f>
        <v>0</v>
      </c>
      <c r="BL215" s="13" t="s">
        <v>204</v>
      </c>
      <c r="BM215" s="143" t="s">
        <v>422</v>
      </c>
    </row>
    <row r="216" spans="2:65" s="1" customFormat="1" ht="16.5" customHeight="1">
      <c r="B216" s="29"/>
      <c r="C216" s="145" t="s">
        <v>423</v>
      </c>
      <c r="D216" s="145" t="s">
        <v>225</v>
      </c>
      <c r="E216" s="146" t="s">
        <v>424</v>
      </c>
      <c r="F216" s="147" t="s">
        <v>425</v>
      </c>
      <c r="G216" s="148" t="s">
        <v>232</v>
      </c>
      <c r="H216" s="149">
        <v>47.116</v>
      </c>
      <c r="I216" s="150"/>
      <c r="J216" s="151">
        <f t="shared" si="30"/>
        <v>0</v>
      </c>
      <c r="K216" s="152"/>
      <c r="L216" s="153"/>
      <c r="M216" s="154" t="s">
        <v>1</v>
      </c>
      <c r="N216" s="155" t="s">
        <v>48</v>
      </c>
      <c r="P216" s="141">
        <f t="shared" si="31"/>
        <v>0</v>
      </c>
      <c r="Q216" s="141">
        <v>1E-3</v>
      </c>
      <c r="R216" s="141">
        <f t="shared" si="32"/>
        <v>4.7115999999999998E-2</v>
      </c>
      <c r="S216" s="141">
        <v>0</v>
      </c>
      <c r="T216" s="142">
        <f t="shared" si="33"/>
        <v>0</v>
      </c>
      <c r="AR216" s="143" t="s">
        <v>270</v>
      </c>
      <c r="AT216" s="143" t="s">
        <v>225</v>
      </c>
      <c r="AU216" s="143" t="s">
        <v>144</v>
      </c>
      <c r="AY216" s="13" t="s">
        <v>137</v>
      </c>
      <c r="BE216" s="144">
        <f t="shared" si="34"/>
        <v>0</v>
      </c>
      <c r="BF216" s="144">
        <f t="shared" si="35"/>
        <v>0</v>
      </c>
      <c r="BG216" s="144">
        <f t="shared" si="36"/>
        <v>0</v>
      </c>
      <c r="BH216" s="144">
        <f t="shared" si="37"/>
        <v>0</v>
      </c>
      <c r="BI216" s="144">
        <f t="shared" si="38"/>
        <v>0</v>
      </c>
      <c r="BJ216" s="13" t="s">
        <v>144</v>
      </c>
      <c r="BK216" s="144">
        <f t="shared" si="39"/>
        <v>0</v>
      </c>
      <c r="BL216" s="13" t="s">
        <v>204</v>
      </c>
      <c r="BM216" s="143" t="s">
        <v>426</v>
      </c>
    </row>
    <row r="217" spans="2:65" s="1" customFormat="1" ht="33" customHeight="1">
      <c r="B217" s="29"/>
      <c r="C217" s="145" t="s">
        <v>427</v>
      </c>
      <c r="D217" s="145" t="s">
        <v>225</v>
      </c>
      <c r="E217" s="146" t="s">
        <v>428</v>
      </c>
      <c r="F217" s="147" t="s">
        <v>429</v>
      </c>
      <c r="G217" s="148" t="s">
        <v>354</v>
      </c>
      <c r="H217" s="149">
        <v>8.8339999999999996</v>
      </c>
      <c r="I217" s="150"/>
      <c r="J217" s="151">
        <f t="shared" si="30"/>
        <v>0</v>
      </c>
      <c r="K217" s="152"/>
      <c r="L217" s="153"/>
      <c r="M217" s="154" t="s">
        <v>1</v>
      </c>
      <c r="N217" s="155" t="s">
        <v>48</v>
      </c>
      <c r="P217" s="141">
        <f t="shared" si="31"/>
        <v>0</v>
      </c>
      <c r="Q217" s="141">
        <v>5.0000000000000002E-5</v>
      </c>
      <c r="R217" s="141">
        <f t="shared" si="32"/>
        <v>4.417E-4</v>
      </c>
      <c r="S217" s="141">
        <v>0</v>
      </c>
      <c r="T217" s="142">
        <f t="shared" si="33"/>
        <v>0</v>
      </c>
      <c r="AR217" s="143" t="s">
        <v>270</v>
      </c>
      <c r="AT217" s="143" t="s">
        <v>225</v>
      </c>
      <c r="AU217" s="143" t="s">
        <v>144</v>
      </c>
      <c r="AY217" s="13" t="s">
        <v>137</v>
      </c>
      <c r="BE217" s="144">
        <f t="shared" si="34"/>
        <v>0</v>
      </c>
      <c r="BF217" s="144">
        <f t="shared" si="35"/>
        <v>0</v>
      </c>
      <c r="BG217" s="144">
        <f t="shared" si="36"/>
        <v>0</v>
      </c>
      <c r="BH217" s="144">
        <f t="shared" si="37"/>
        <v>0</v>
      </c>
      <c r="BI217" s="144">
        <f t="shared" si="38"/>
        <v>0</v>
      </c>
      <c r="BJ217" s="13" t="s">
        <v>144</v>
      </c>
      <c r="BK217" s="144">
        <f t="shared" si="39"/>
        <v>0</v>
      </c>
      <c r="BL217" s="13" t="s">
        <v>204</v>
      </c>
      <c r="BM217" s="143" t="s">
        <v>430</v>
      </c>
    </row>
    <row r="218" spans="2:65" s="1" customFormat="1" ht="24.2" customHeight="1">
      <c r="B218" s="29"/>
      <c r="C218" s="131" t="s">
        <v>431</v>
      </c>
      <c r="D218" s="131" t="s">
        <v>139</v>
      </c>
      <c r="E218" s="132" t="s">
        <v>432</v>
      </c>
      <c r="F218" s="133" t="s">
        <v>433</v>
      </c>
      <c r="G218" s="134" t="s">
        <v>173</v>
      </c>
      <c r="H218" s="135">
        <v>43.491999999999997</v>
      </c>
      <c r="I218" s="136"/>
      <c r="J218" s="137">
        <f t="shared" si="30"/>
        <v>0</v>
      </c>
      <c r="K218" s="138"/>
      <c r="L218" s="29"/>
      <c r="M218" s="139" t="s">
        <v>1</v>
      </c>
      <c r="N218" s="140" t="s">
        <v>48</v>
      </c>
      <c r="P218" s="141">
        <f t="shared" si="31"/>
        <v>0</v>
      </c>
      <c r="Q218" s="141">
        <v>0</v>
      </c>
      <c r="R218" s="141">
        <f t="shared" si="32"/>
        <v>0</v>
      </c>
      <c r="S218" s="141">
        <v>0</v>
      </c>
      <c r="T218" s="142">
        <f t="shared" si="33"/>
        <v>0</v>
      </c>
      <c r="AR218" s="143" t="s">
        <v>204</v>
      </c>
      <c r="AT218" s="143" t="s">
        <v>139</v>
      </c>
      <c r="AU218" s="143" t="s">
        <v>144</v>
      </c>
      <c r="AY218" s="13" t="s">
        <v>137</v>
      </c>
      <c r="BE218" s="144">
        <f t="shared" si="34"/>
        <v>0</v>
      </c>
      <c r="BF218" s="144">
        <f t="shared" si="35"/>
        <v>0</v>
      </c>
      <c r="BG218" s="144">
        <f t="shared" si="36"/>
        <v>0</v>
      </c>
      <c r="BH218" s="144">
        <f t="shared" si="37"/>
        <v>0</v>
      </c>
      <c r="BI218" s="144">
        <f t="shared" si="38"/>
        <v>0</v>
      </c>
      <c r="BJ218" s="13" t="s">
        <v>144</v>
      </c>
      <c r="BK218" s="144">
        <f t="shared" si="39"/>
        <v>0</v>
      </c>
      <c r="BL218" s="13" t="s">
        <v>204</v>
      </c>
      <c r="BM218" s="143" t="s">
        <v>434</v>
      </c>
    </row>
    <row r="219" spans="2:65" s="1" customFormat="1" ht="24.2" customHeight="1">
      <c r="B219" s="29"/>
      <c r="C219" s="145" t="s">
        <v>435</v>
      </c>
      <c r="D219" s="145" t="s">
        <v>225</v>
      </c>
      <c r="E219" s="146" t="s">
        <v>436</v>
      </c>
      <c r="F219" s="147" t="s">
        <v>437</v>
      </c>
      <c r="G219" s="148" t="s">
        <v>232</v>
      </c>
      <c r="H219" s="149">
        <v>69.587000000000003</v>
      </c>
      <c r="I219" s="150"/>
      <c r="J219" s="151">
        <f t="shared" si="30"/>
        <v>0</v>
      </c>
      <c r="K219" s="152"/>
      <c r="L219" s="153"/>
      <c r="M219" s="154" t="s">
        <v>1</v>
      </c>
      <c r="N219" s="155" t="s">
        <v>48</v>
      </c>
      <c r="P219" s="141">
        <f t="shared" si="31"/>
        <v>0</v>
      </c>
      <c r="Q219" s="141">
        <v>1E-3</v>
      </c>
      <c r="R219" s="141">
        <f t="shared" si="32"/>
        <v>6.958700000000001E-2</v>
      </c>
      <c r="S219" s="141">
        <v>0</v>
      </c>
      <c r="T219" s="142">
        <f t="shared" si="33"/>
        <v>0</v>
      </c>
      <c r="AR219" s="143" t="s">
        <v>270</v>
      </c>
      <c r="AT219" s="143" t="s">
        <v>225</v>
      </c>
      <c r="AU219" s="143" t="s">
        <v>144</v>
      </c>
      <c r="AY219" s="13" t="s">
        <v>137</v>
      </c>
      <c r="BE219" s="144">
        <f t="shared" si="34"/>
        <v>0</v>
      </c>
      <c r="BF219" s="144">
        <f t="shared" si="35"/>
        <v>0</v>
      </c>
      <c r="BG219" s="144">
        <f t="shared" si="36"/>
        <v>0</v>
      </c>
      <c r="BH219" s="144">
        <f t="shared" si="37"/>
        <v>0</v>
      </c>
      <c r="BI219" s="144">
        <f t="shared" si="38"/>
        <v>0</v>
      </c>
      <c r="BJ219" s="13" t="s">
        <v>144</v>
      </c>
      <c r="BK219" s="144">
        <f t="shared" si="39"/>
        <v>0</v>
      </c>
      <c r="BL219" s="13" t="s">
        <v>204</v>
      </c>
      <c r="BM219" s="143" t="s">
        <v>438</v>
      </c>
    </row>
    <row r="220" spans="2:65" s="1" customFormat="1" ht="24.2" customHeight="1">
      <c r="B220" s="29"/>
      <c r="C220" s="131" t="s">
        <v>439</v>
      </c>
      <c r="D220" s="131" t="s">
        <v>139</v>
      </c>
      <c r="E220" s="132" t="s">
        <v>440</v>
      </c>
      <c r="F220" s="133" t="s">
        <v>441</v>
      </c>
      <c r="G220" s="134" t="s">
        <v>173</v>
      </c>
      <c r="H220" s="135">
        <v>83.590999999999994</v>
      </c>
      <c r="I220" s="136"/>
      <c r="J220" s="137">
        <f t="shared" si="30"/>
        <v>0</v>
      </c>
      <c r="K220" s="138"/>
      <c r="L220" s="29"/>
      <c r="M220" s="139" t="s">
        <v>1</v>
      </c>
      <c r="N220" s="140" t="s">
        <v>48</v>
      </c>
      <c r="P220" s="141">
        <f t="shared" si="31"/>
        <v>0</v>
      </c>
      <c r="Q220" s="141">
        <v>0</v>
      </c>
      <c r="R220" s="141">
        <f t="shared" si="32"/>
        <v>0</v>
      </c>
      <c r="S220" s="141">
        <v>0</v>
      </c>
      <c r="T220" s="142">
        <f t="shared" si="33"/>
        <v>0</v>
      </c>
      <c r="AR220" s="143" t="s">
        <v>204</v>
      </c>
      <c r="AT220" s="143" t="s">
        <v>139</v>
      </c>
      <c r="AU220" s="143" t="s">
        <v>144</v>
      </c>
      <c r="AY220" s="13" t="s">
        <v>137</v>
      </c>
      <c r="BE220" s="144">
        <f t="shared" si="34"/>
        <v>0</v>
      </c>
      <c r="BF220" s="144">
        <f t="shared" si="35"/>
        <v>0</v>
      </c>
      <c r="BG220" s="144">
        <f t="shared" si="36"/>
        <v>0</v>
      </c>
      <c r="BH220" s="144">
        <f t="shared" si="37"/>
        <v>0</v>
      </c>
      <c r="BI220" s="144">
        <f t="shared" si="38"/>
        <v>0</v>
      </c>
      <c r="BJ220" s="13" t="s">
        <v>144</v>
      </c>
      <c r="BK220" s="144">
        <f t="shared" si="39"/>
        <v>0</v>
      </c>
      <c r="BL220" s="13" t="s">
        <v>204</v>
      </c>
      <c r="BM220" s="143" t="s">
        <v>442</v>
      </c>
    </row>
    <row r="221" spans="2:65" s="1" customFormat="1" ht="16.5" customHeight="1">
      <c r="B221" s="29"/>
      <c r="C221" s="145" t="s">
        <v>443</v>
      </c>
      <c r="D221" s="145" t="s">
        <v>225</v>
      </c>
      <c r="E221" s="146" t="s">
        <v>444</v>
      </c>
      <c r="F221" s="147" t="s">
        <v>445</v>
      </c>
      <c r="G221" s="148" t="s">
        <v>446</v>
      </c>
      <c r="H221" s="149">
        <v>16.718</v>
      </c>
      <c r="I221" s="150"/>
      <c r="J221" s="151">
        <f t="shared" si="30"/>
        <v>0</v>
      </c>
      <c r="K221" s="152"/>
      <c r="L221" s="153"/>
      <c r="M221" s="154" t="s">
        <v>1</v>
      </c>
      <c r="N221" s="155" t="s">
        <v>48</v>
      </c>
      <c r="P221" s="141">
        <f t="shared" si="31"/>
        <v>0</v>
      </c>
      <c r="Q221" s="141">
        <v>1E-3</v>
      </c>
      <c r="R221" s="141">
        <f t="shared" si="32"/>
        <v>1.6718E-2</v>
      </c>
      <c r="S221" s="141">
        <v>0</v>
      </c>
      <c r="T221" s="142">
        <f t="shared" si="33"/>
        <v>0</v>
      </c>
      <c r="AR221" s="143" t="s">
        <v>270</v>
      </c>
      <c r="AT221" s="143" t="s">
        <v>225</v>
      </c>
      <c r="AU221" s="143" t="s">
        <v>144</v>
      </c>
      <c r="AY221" s="13" t="s">
        <v>137</v>
      </c>
      <c r="BE221" s="144">
        <f t="shared" si="34"/>
        <v>0</v>
      </c>
      <c r="BF221" s="144">
        <f t="shared" si="35"/>
        <v>0</v>
      </c>
      <c r="BG221" s="144">
        <f t="shared" si="36"/>
        <v>0</v>
      </c>
      <c r="BH221" s="144">
        <f t="shared" si="37"/>
        <v>0</v>
      </c>
      <c r="BI221" s="144">
        <f t="shared" si="38"/>
        <v>0</v>
      </c>
      <c r="BJ221" s="13" t="s">
        <v>144</v>
      </c>
      <c r="BK221" s="144">
        <f t="shared" si="39"/>
        <v>0</v>
      </c>
      <c r="BL221" s="13" t="s">
        <v>204</v>
      </c>
      <c r="BM221" s="143" t="s">
        <v>447</v>
      </c>
    </row>
    <row r="222" spans="2:65" s="1" customFormat="1" ht="24.2" customHeight="1">
      <c r="B222" s="29"/>
      <c r="C222" s="131" t="s">
        <v>448</v>
      </c>
      <c r="D222" s="131" t="s">
        <v>139</v>
      </c>
      <c r="E222" s="132" t="s">
        <v>449</v>
      </c>
      <c r="F222" s="133" t="s">
        <v>450</v>
      </c>
      <c r="G222" s="134" t="s">
        <v>173</v>
      </c>
      <c r="H222" s="135">
        <v>43.491999999999997</v>
      </c>
      <c r="I222" s="136"/>
      <c r="J222" s="137">
        <f t="shared" si="30"/>
        <v>0</v>
      </c>
      <c r="K222" s="138"/>
      <c r="L222" s="29"/>
      <c r="M222" s="139" t="s">
        <v>1</v>
      </c>
      <c r="N222" s="140" t="s">
        <v>48</v>
      </c>
      <c r="P222" s="141">
        <f t="shared" si="31"/>
        <v>0</v>
      </c>
      <c r="Q222" s="141">
        <v>0</v>
      </c>
      <c r="R222" s="141">
        <f t="shared" si="32"/>
        <v>0</v>
      </c>
      <c r="S222" s="141">
        <v>0</v>
      </c>
      <c r="T222" s="142">
        <f t="shared" si="33"/>
        <v>0</v>
      </c>
      <c r="AR222" s="143" t="s">
        <v>204</v>
      </c>
      <c r="AT222" s="143" t="s">
        <v>139</v>
      </c>
      <c r="AU222" s="143" t="s">
        <v>144</v>
      </c>
      <c r="AY222" s="13" t="s">
        <v>137</v>
      </c>
      <c r="BE222" s="144">
        <f t="shared" si="34"/>
        <v>0</v>
      </c>
      <c r="BF222" s="144">
        <f t="shared" si="35"/>
        <v>0</v>
      </c>
      <c r="BG222" s="144">
        <f t="shared" si="36"/>
        <v>0</v>
      </c>
      <c r="BH222" s="144">
        <f t="shared" si="37"/>
        <v>0</v>
      </c>
      <c r="BI222" s="144">
        <f t="shared" si="38"/>
        <v>0</v>
      </c>
      <c r="BJ222" s="13" t="s">
        <v>144</v>
      </c>
      <c r="BK222" s="144">
        <f t="shared" si="39"/>
        <v>0</v>
      </c>
      <c r="BL222" s="13" t="s">
        <v>204</v>
      </c>
      <c r="BM222" s="143" t="s">
        <v>451</v>
      </c>
    </row>
    <row r="223" spans="2:65" s="1" customFormat="1" ht="16.5" customHeight="1">
      <c r="B223" s="29"/>
      <c r="C223" s="145" t="s">
        <v>452</v>
      </c>
      <c r="D223" s="145" t="s">
        <v>225</v>
      </c>
      <c r="E223" s="146" t="s">
        <v>453</v>
      </c>
      <c r="F223" s="147" t="s">
        <v>445</v>
      </c>
      <c r="G223" s="148" t="s">
        <v>446</v>
      </c>
      <c r="H223" s="149">
        <v>8.6980000000000004</v>
      </c>
      <c r="I223" s="150"/>
      <c r="J223" s="151">
        <f t="shared" si="30"/>
        <v>0</v>
      </c>
      <c r="K223" s="152"/>
      <c r="L223" s="153"/>
      <c r="M223" s="154" t="s">
        <v>1</v>
      </c>
      <c r="N223" s="155" t="s">
        <v>48</v>
      </c>
      <c r="P223" s="141">
        <f t="shared" si="31"/>
        <v>0</v>
      </c>
      <c r="Q223" s="141">
        <v>1E-3</v>
      </c>
      <c r="R223" s="141">
        <f t="shared" si="32"/>
        <v>8.6980000000000009E-3</v>
      </c>
      <c r="S223" s="141">
        <v>0</v>
      </c>
      <c r="T223" s="142">
        <f t="shared" si="33"/>
        <v>0</v>
      </c>
      <c r="AR223" s="143" t="s">
        <v>270</v>
      </c>
      <c r="AT223" s="143" t="s">
        <v>225</v>
      </c>
      <c r="AU223" s="143" t="s">
        <v>144</v>
      </c>
      <c r="AY223" s="13" t="s">
        <v>137</v>
      </c>
      <c r="BE223" s="144">
        <f t="shared" si="34"/>
        <v>0</v>
      </c>
      <c r="BF223" s="144">
        <f t="shared" si="35"/>
        <v>0</v>
      </c>
      <c r="BG223" s="144">
        <f t="shared" si="36"/>
        <v>0</v>
      </c>
      <c r="BH223" s="144">
        <f t="shared" si="37"/>
        <v>0</v>
      </c>
      <c r="BI223" s="144">
        <f t="shared" si="38"/>
        <v>0</v>
      </c>
      <c r="BJ223" s="13" t="s">
        <v>144</v>
      </c>
      <c r="BK223" s="144">
        <f t="shared" si="39"/>
        <v>0</v>
      </c>
      <c r="BL223" s="13" t="s">
        <v>204</v>
      </c>
      <c r="BM223" s="143" t="s">
        <v>454</v>
      </c>
    </row>
    <row r="224" spans="2:65" s="1" customFormat="1" ht="24.2" customHeight="1">
      <c r="B224" s="29"/>
      <c r="C224" s="131" t="s">
        <v>455</v>
      </c>
      <c r="D224" s="131" t="s">
        <v>139</v>
      </c>
      <c r="E224" s="132" t="s">
        <v>456</v>
      </c>
      <c r="F224" s="133" t="s">
        <v>457</v>
      </c>
      <c r="G224" s="134" t="s">
        <v>458</v>
      </c>
      <c r="H224" s="156"/>
      <c r="I224" s="136"/>
      <c r="J224" s="137">
        <f t="shared" si="30"/>
        <v>0</v>
      </c>
      <c r="K224" s="138"/>
      <c r="L224" s="29"/>
      <c r="M224" s="139" t="s">
        <v>1</v>
      </c>
      <c r="N224" s="140" t="s">
        <v>48</v>
      </c>
      <c r="P224" s="141">
        <f t="shared" si="31"/>
        <v>0</v>
      </c>
      <c r="Q224" s="141">
        <v>0</v>
      </c>
      <c r="R224" s="141">
        <f t="shared" si="32"/>
        <v>0</v>
      </c>
      <c r="S224" s="141">
        <v>0</v>
      </c>
      <c r="T224" s="142">
        <f t="shared" si="33"/>
        <v>0</v>
      </c>
      <c r="AR224" s="143" t="s">
        <v>204</v>
      </c>
      <c r="AT224" s="143" t="s">
        <v>139</v>
      </c>
      <c r="AU224" s="143" t="s">
        <v>144</v>
      </c>
      <c r="AY224" s="13" t="s">
        <v>137</v>
      </c>
      <c r="BE224" s="144">
        <f t="shared" si="34"/>
        <v>0</v>
      </c>
      <c r="BF224" s="144">
        <f t="shared" si="35"/>
        <v>0</v>
      </c>
      <c r="BG224" s="144">
        <f t="shared" si="36"/>
        <v>0</v>
      </c>
      <c r="BH224" s="144">
        <f t="shared" si="37"/>
        <v>0</v>
      </c>
      <c r="BI224" s="144">
        <f t="shared" si="38"/>
        <v>0</v>
      </c>
      <c r="BJ224" s="13" t="s">
        <v>144</v>
      </c>
      <c r="BK224" s="144">
        <f t="shared" si="39"/>
        <v>0</v>
      </c>
      <c r="BL224" s="13" t="s">
        <v>204</v>
      </c>
      <c r="BM224" s="143" t="s">
        <v>459</v>
      </c>
    </row>
    <row r="225" spans="2:65" s="11" customFormat="1" ht="22.9" customHeight="1">
      <c r="B225" s="119"/>
      <c r="D225" s="120" t="s">
        <v>81</v>
      </c>
      <c r="E225" s="129" t="s">
        <v>460</v>
      </c>
      <c r="F225" s="129" t="s">
        <v>461</v>
      </c>
      <c r="I225" s="122"/>
      <c r="J225" s="130">
        <f>BK225</f>
        <v>0</v>
      </c>
      <c r="L225" s="119"/>
      <c r="M225" s="124"/>
      <c r="P225" s="125">
        <f>SUM(P226:P248)</f>
        <v>0</v>
      </c>
      <c r="R225" s="125">
        <f>SUM(R226:R248)</f>
        <v>6.5600000000000006E-2</v>
      </c>
      <c r="T225" s="126">
        <f>SUM(T226:T248)</f>
        <v>0</v>
      </c>
      <c r="AR225" s="120" t="s">
        <v>144</v>
      </c>
      <c r="AT225" s="127" t="s">
        <v>81</v>
      </c>
      <c r="AU225" s="127" t="s">
        <v>87</v>
      </c>
      <c r="AY225" s="120" t="s">
        <v>137</v>
      </c>
      <c r="BK225" s="128">
        <f>SUM(BK226:BK248)</f>
        <v>0</v>
      </c>
    </row>
    <row r="226" spans="2:65" s="1" customFormat="1" ht="24.2" customHeight="1">
      <c r="B226" s="29"/>
      <c r="C226" s="131" t="s">
        <v>462</v>
      </c>
      <c r="D226" s="131" t="s">
        <v>139</v>
      </c>
      <c r="E226" s="132" t="s">
        <v>463</v>
      </c>
      <c r="F226" s="133" t="s">
        <v>464</v>
      </c>
      <c r="G226" s="134" t="s">
        <v>354</v>
      </c>
      <c r="H226" s="135">
        <v>302</v>
      </c>
      <c r="I226" s="136"/>
      <c r="J226" s="137">
        <f t="shared" ref="J226:J248" si="40">ROUND(I226*H226,2)</f>
        <v>0</v>
      </c>
      <c r="K226" s="138"/>
      <c r="L226" s="29"/>
      <c r="M226" s="139" t="s">
        <v>1</v>
      </c>
      <c r="N226" s="140" t="s">
        <v>48</v>
      </c>
      <c r="P226" s="141">
        <f t="shared" ref="P226:P248" si="41">O226*H226</f>
        <v>0</v>
      </c>
      <c r="Q226" s="141">
        <v>0</v>
      </c>
      <c r="R226" s="141">
        <f t="shared" ref="R226:R248" si="42">Q226*H226</f>
        <v>0</v>
      </c>
      <c r="S226" s="141">
        <v>0</v>
      </c>
      <c r="T226" s="142">
        <f t="shared" ref="T226:T248" si="43">S226*H226</f>
        <v>0</v>
      </c>
      <c r="AR226" s="143" t="s">
        <v>204</v>
      </c>
      <c r="AT226" s="143" t="s">
        <v>139</v>
      </c>
      <c r="AU226" s="143" t="s">
        <v>144</v>
      </c>
      <c r="AY226" s="13" t="s">
        <v>137</v>
      </c>
      <c r="BE226" s="144">
        <f t="shared" ref="BE226:BE248" si="44">IF(N226="základná",J226,0)</f>
        <v>0</v>
      </c>
      <c r="BF226" s="144">
        <f t="shared" ref="BF226:BF248" si="45">IF(N226="znížená",J226,0)</f>
        <v>0</v>
      </c>
      <c r="BG226" s="144">
        <f t="shared" ref="BG226:BG248" si="46">IF(N226="zákl. prenesená",J226,0)</f>
        <v>0</v>
      </c>
      <c r="BH226" s="144">
        <f t="shared" ref="BH226:BH248" si="47">IF(N226="zníž. prenesená",J226,0)</f>
        <v>0</v>
      </c>
      <c r="BI226" s="144">
        <f t="shared" ref="BI226:BI248" si="48">IF(N226="nulová",J226,0)</f>
        <v>0</v>
      </c>
      <c r="BJ226" s="13" t="s">
        <v>144</v>
      </c>
      <c r="BK226" s="144">
        <f t="shared" ref="BK226:BK248" si="49">ROUND(I226*H226,2)</f>
        <v>0</v>
      </c>
      <c r="BL226" s="13" t="s">
        <v>204</v>
      </c>
      <c r="BM226" s="143" t="s">
        <v>465</v>
      </c>
    </row>
    <row r="227" spans="2:65" s="1" customFormat="1" ht="33" customHeight="1">
      <c r="B227" s="29"/>
      <c r="C227" s="145" t="s">
        <v>466</v>
      </c>
      <c r="D227" s="145" t="s">
        <v>225</v>
      </c>
      <c r="E227" s="146" t="s">
        <v>467</v>
      </c>
      <c r="F227" s="147" t="s">
        <v>468</v>
      </c>
      <c r="G227" s="148" t="s">
        <v>354</v>
      </c>
      <c r="H227" s="149">
        <v>3</v>
      </c>
      <c r="I227" s="150"/>
      <c r="J227" s="151">
        <f t="shared" si="40"/>
        <v>0</v>
      </c>
      <c r="K227" s="152"/>
      <c r="L227" s="153"/>
      <c r="M227" s="154" t="s">
        <v>1</v>
      </c>
      <c r="N227" s="155" t="s">
        <v>48</v>
      </c>
      <c r="P227" s="141">
        <f t="shared" si="41"/>
        <v>0</v>
      </c>
      <c r="Q227" s="141">
        <v>4.0000000000000003E-5</v>
      </c>
      <c r="R227" s="141">
        <f t="shared" si="42"/>
        <v>1.2000000000000002E-4</v>
      </c>
      <c r="S227" s="141">
        <v>0</v>
      </c>
      <c r="T227" s="142">
        <f t="shared" si="43"/>
        <v>0</v>
      </c>
      <c r="AR227" s="143" t="s">
        <v>270</v>
      </c>
      <c r="AT227" s="143" t="s">
        <v>225</v>
      </c>
      <c r="AU227" s="143" t="s">
        <v>144</v>
      </c>
      <c r="AY227" s="13" t="s">
        <v>137</v>
      </c>
      <c r="BE227" s="144">
        <f t="shared" si="44"/>
        <v>0</v>
      </c>
      <c r="BF227" s="144">
        <f t="shared" si="45"/>
        <v>0</v>
      </c>
      <c r="BG227" s="144">
        <f t="shared" si="46"/>
        <v>0</v>
      </c>
      <c r="BH227" s="144">
        <f t="shared" si="47"/>
        <v>0</v>
      </c>
      <c r="BI227" s="144">
        <f t="shared" si="48"/>
        <v>0</v>
      </c>
      <c r="BJ227" s="13" t="s">
        <v>144</v>
      </c>
      <c r="BK227" s="144">
        <f t="shared" si="49"/>
        <v>0</v>
      </c>
      <c r="BL227" s="13" t="s">
        <v>204</v>
      </c>
      <c r="BM227" s="143" t="s">
        <v>469</v>
      </c>
    </row>
    <row r="228" spans="2:65" s="1" customFormat="1" ht="33" customHeight="1">
      <c r="B228" s="29"/>
      <c r="C228" s="145" t="s">
        <v>470</v>
      </c>
      <c r="D228" s="145" t="s">
        <v>225</v>
      </c>
      <c r="E228" s="146" t="s">
        <v>471</v>
      </c>
      <c r="F228" s="147" t="s">
        <v>472</v>
      </c>
      <c r="G228" s="148" t="s">
        <v>354</v>
      </c>
      <c r="H228" s="149">
        <v>217</v>
      </c>
      <c r="I228" s="150"/>
      <c r="J228" s="151">
        <f t="shared" si="40"/>
        <v>0</v>
      </c>
      <c r="K228" s="152"/>
      <c r="L228" s="153"/>
      <c r="M228" s="154" t="s">
        <v>1</v>
      </c>
      <c r="N228" s="155" t="s">
        <v>48</v>
      </c>
      <c r="P228" s="141">
        <f t="shared" si="41"/>
        <v>0</v>
      </c>
      <c r="Q228" s="141">
        <v>4.0000000000000003E-5</v>
      </c>
      <c r="R228" s="141">
        <f t="shared" si="42"/>
        <v>8.6800000000000002E-3</v>
      </c>
      <c r="S228" s="141">
        <v>0</v>
      </c>
      <c r="T228" s="142">
        <f t="shared" si="43"/>
        <v>0</v>
      </c>
      <c r="AR228" s="143" t="s">
        <v>270</v>
      </c>
      <c r="AT228" s="143" t="s">
        <v>225</v>
      </c>
      <c r="AU228" s="143" t="s">
        <v>144</v>
      </c>
      <c r="AY228" s="13" t="s">
        <v>137</v>
      </c>
      <c r="BE228" s="144">
        <f t="shared" si="44"/>
        <v>0</v>
      </c>
      <c r="BF228" s="144">
        <f t="shared" si="45"/>
        <v>0</v>
      </c>
      <c r="BG228" s="144">
        <f t="shared" si="46"/>
        <v>0</v>
      </c>
      <c r="BH228" s="144">
        <f t="shared" si="47"/>
        <v>0</v>
      </c>
      <c r="BI228" s="144">
        <f t="shared" si="48"/>
        <v>0</v>
      </c>
      <c r="BJ228" s="13" t="s">
        <v>144</v>
      </c>
      <c r="BK228" s="144">
        <f t="shared" si="49"/>
        <v>0</v>
      </c>
      <c r="BL228" s="13" t="s">
        <v>204</v>
      </c>
      <c r="BM228" s="143" t="s">
        <v>473</v>
      </c>
    </row>
    <row r="229" spans="2:65" s="1" customFormat="1" ht="33" customHeight="1">
      <c r="B229" s="29"/>
      <c r="C229" s="145" t="s">
        <v>474</v>
      </c>
      <c r="D229" s="145" t="s">
        <v>225</v>
      </c>
      <c r="E229" s="146" t="s">
        <v>475</v>
      </c>
      <c r="F229" s="147" t="s">
        <v>476</v>
      </c>
      <c r="G229" s="148" t="s">
        <v>354</v>
      </c>
      <c r="H229" s="149">
        <v>37</v>
      </c>
      <c r="I229" s="150"/>
      <c r="J229" s="151">
        <f t="shared" si="40"/>
        <v>0</v>
      </c>
      <c r="K229" s="152"/>
      <c r="L229" s="153"/>
      <c r="M229" s="154" t="s">
        <v>1</v>
      </c>
      <c r="N229" s="155" t="s">
        <v>48</v>
      </c>
      <c r="P229" s="141">
        <f t="shared" si="41"/>
        <v>0</v>
      </c>
      <c r="Q229" s="141">
        <v>9.0000000000000006E-5</v>
      </c>
      <c r="R229" s="141">
        <f t="shared" si="42"/>
        <v>3.3300000000000001E-3</v>
      </c>
      <c r="S229" s="141">
        <v>0</v>
      </c>
      <c r="T229" s="142">
        <f t="shared" si="43"/>
        <v>0</v>
      </c>
      <c r="AR229" s="143" t="s">
        <v>270</v>
      </c>
      <c r="AT229" s="143" t="s">
        <v>225</v>
      </c>
      <c r="AU229" s="143" t="s">
        <v>144</v>
      </c>
      <c r="AY229" s="13" t="s">
        <v>137</v>
      </c>
      <c r="BE229" s="144">
        <f t="shared" si="44"/>
        <v>0</v>
      </c>
      <c r="BF229" s="144">
        <f t="shared" si="45"/>
        <v>0</v>
      </c>
      <c r="BG229" s="144">
        <f t="shared" si="46"/>
        <v>0</v>
      </c>
      <c r="BH229" s="144">
        <f t="shared" si="47"/>
        <v>0</v>
      </c>
      <c r="BI229" s="144">
        <f t="shared" si="48"/>
        <v>0</v>
      </c>
      <c r="BJ229" s="13" t="s">
        <v>144</v>
      </c>
      <c r="BK229" s="144">
        <f t="shared" si="49"/>
        <v>0</v>
      </c>
      <c r="BL229" s="13" t="s">
        <v>204</v>
      </c>
      <c r="BM229" s="143" t="s">
        <v>477</v>
      </c>
    </row>
    <row r="230" spans="2:65" s="1" customFormat="1" ht="33" customHeight="1">
      <c r="B230" s="29"/>
      <c r="C230" s="145" t="s">
        <v>478</v>
      </c>
      <c r="D230" s="145" t="s">
        <v>225</v>
      </c>
      <c r="E230" s="146" t="s">
        <v>479</v>
      </c>
      <c r="F230" s="147" t="s">
        <v>480</v>
      </c>
      <c r="G230" s="148" t="s">
        <v>354</v>
      </c>
      <c r="H230" s="149">
        <v>3</v>
      </c>
      <c r="I230" s="150"/>
      <c r="J230" s="151">
        <f t="shared" si="40"/>
        <v>0</v>
      </c>
      <c r="K230" s="152"/>
      <c r="L230" s="153"/>
      <c r="M230" s="154" t="s">
        <v>1</v>
      </c>
      <c r="N230" s="155" t="s">
        <v>48</v>
      </c>
      <c r="P230" s="141">
        <f t="shared" si="41"/>
        <v>0</v>
      </c>
      <c r="Q230" s="141">
        <v>1E-4</v>
      </c>
      <c r="R230" s="141">
        <f t="shared" si="42"/>
        <v>3.0000000000000003E-4</v>
      </c>
      <c r="S230" s="141">
        <v>0</v>
      </c>
      <c r="T230" s="142">
        <f t="shared" si="43"/>
        <v>0</v>
      </c>
      <c r="AR230" s="143" t="s">
        <v>270</v>
      </c>
      <c r="AT230" s="143" t="s">
        <v>225</v>
      </c>
      <c r="AU230" s="143" t="s">
        <v>144</v>
      </c>
      <c r="AY230" s="13" t="s">
        <v>137</v>
      </c>
      <c r="BE230" s="144">
        <f t="shared" si="44"/>
        <v>0</v>
      </c>
      <c r="BF230" s="144">
        <f t="shared" si="45"/>
        <v>0</v>
      </c>
      <c r="BG230" s="144">
        <f t="shared" si="46"/>
        <v>0</v>
      </c>
      <c r="BH230" s="144">
        <f t="shared" si="47"/>
        <v>0</v>
      </c>
      <c r="BI230" s="144">
        <f t="shared" si="48"/>
        <v>0</v>
      </c>
      <c r="BJ230" s="13" t="s">
        <v>144</v>
      </c>
      <c r="BK230" s="144">
        <f t="shared" si="49"/>
        <v>0</v>
      </c>
      <c r="BL230" s="13" t="s">
        <v>204</v>
      </c>
      <c r="BM230" s="143" t="s">
        <v>481</v>
      </c>
    </row>
    <row r="231" spans="2:65" s="1" customFormat="1" ht="33" customHeight="1">
      <c r="B231" s="29"/>
      <c r="C231" s="145" t="s">
        <v>482</v>
      </c>
      <c r="D231" s="145" t="s">
        <v>225</v>
      </c>
      <c r="E231" s="146" t="s">
        <v>483</v>
      </c>
      <c r="F231" s="147" t="s">
        <v>484</v>
      </c>
      <c r="G231" s="148" t="s">
        <v>354</v>
      </c>
      <c r="H231" s="149">
        <v>13</v>
      </c>
      <c r="I231" s="150"/>
      <c r="J231" s="151">
        <f t="shared" si="40"/>
        <v>0</v>
      </c>
      <c r="K231" s="152"/>
      <c r="L231" s="153"/>
      <c r="M231" s="154" t="s">
        <v>1</v>
      </c>
      <c r="N231" s="155" t="s">
        <v>48</v>
      </c>
      <c r="P231" s="141">
        <f t="shared" si="41"/>
        <v>0</v>
      </c>
      <c r="Q231" s="141">
        <v>8.0000000000000007E-5</v>
      </c>
      <c r="R231" s="141">
        <f t="shared" si="42"/>
        <v>1.0400000000000001E-3</v>
      </c>
      <c r="S231" s="141">
        <v>0</v>
      </c>
      <c r="T231" s="142">
        <f t="shared" si="43"/>
        <v>0</v>
      </c>
      <c r="AR231" s="143" t="s">
        <v>270</v>
      </c>
      <c r="AT231" s="143" t="s">
        <v>225</v>
      </c>
      <c r="AU231" s="143" t="s">
        <v>144</v>
      </c>
      <c r="AY231" s="13" t="s">
        <v>137</v>
      </c>
      <c r="BE231" s="144">
        <f t="shared" si="44"/>
        <v>0</v>
      </c>
      <c r="BF231" s="144">
        <f t="shared" si="45"/>
        <v>0</v>
      </c>
      <c r="BG231" s="144">
        <f t="shared" si="46"/>
        <v>0</v>
      </c>
      <c r="BH231" s="144">
        <f t="shared" si="47"/>
        <v>0</v>
      </c>
      <c r="BI231" s="144">
        <f t="shared" si="48"/>
        <v>0</v>
      </c>
      <c r="BJ231" s="13" t="s">
        <v>144</v>
      </c>
      <c r="BK231" s="144">
        <f t="shared" si="49"/>
        <v>0</v>
      </c>
      <c r="BL231" s="13" t="s">
        <v>204</v>
      </c>
      <c r="BM231" s="143" t="s">
        <v>485</v>
      </c>
    </row>
    <row r="232" spans="2:65" s="1" customFormat="1" ht="33" customHeight="1">
      <c r="B232" s="29"/>
      <c r="C232" s="145" t="s">
        <v>486</v>
      </c>
      <c r="D232" s="145" t="s">
        <v>225</v>
      </c>
      <c r="E232" s="146" t="s">
        <v>487</v>
      </c>
      <c r="F232" s="147" t="s">
        <v>488</v>
      </c>
      <c r="G232" s="148" t="s">
        <v>354</v>
      </c>
      <c r="H232" s="149">
        <v>29</v>
      </c>
      <c r="I232" s="150"/>
      <c r="J232" s="151">
        <f t="shared" si="40"/>
        <v>0</v>
      </c>
      <c r="K232" s="152"/>
      <c r="L232" s="153"/>
      <c r="M232" s="154" t="s">
        <v>1</v>
      </c>
      <c r="N232" s="155" t="s">
        <v>48</v>
      </c>
      <c r="P232" s="141">
        <f t="shared" si="41"/>
        <v>0</v>
      </c>
      <c r="Q232" s="141">
        <v>8.0000000000000007E-5</v>
      </c>
      <c r="R232" s="141">
        <f t="shared" si="42"/>
        <v>2.32E-3</v>
      </c>
      <c r="S232" s="141">
        <v>0</v>
      </c>
      <c r="T232" s="142">
        <f t="shared" si="43"/>
        <v>0</v>
      </c>
      <c r="AR232" s="143" t="s">
        <v>270</v>
      </c>
      <c r="AT232" s="143" t="s">
        <v>225</v>
      </c>
      <c r="AU232" s="143" t="s">
        <v>144</v>
      </c>
      <c r="AY232" s="13" t="s">
        <v>137</v>
      </c>
      <c r="BE232" s="144">
        <f t="shared" si="44"/>
        <v>0</v>
      </c>
      <c r="BF232" s="144">
        <f t="shared" si="45"/>
        <v>0</v>
      </c>
      <c r="BG232" s="144">
        <f t="shared" si="46"/>
        <v>0</v>
      </c>
      <c r="BH232" s="144">
        <f t="shared" si="47"/>
        <v>0</v>
      </c>
      <c r="BI232" s="144">
        <f t="shared" si="48"/>
        <v>0</v>
      </c>
      <c r="BJ232" s="13" t="s">
        <v>144</v>
      </c>
      <c r="BK232" s="144">
        <f t="shared" si="49"/>
        <v>0</v>
      </c>
      <c r="BL232" s="13" t="s">
        <v>204</v>
      </c>
      <c r="BM232" s="143" t="s">
        <v>489</v>
      </c>
    </row>
    <row r="233" spans="2:65" s="1" customFormat="1" ht="24.2" customHeight="1">
      <c r="B233" s="29"/>
      <c r="C233" s="131" t="s">
        <v>490</v>
      </c>
      <c r="D233" s="131" t="s">
        <v>139</v>
      </c>
      <c r="E233" s="132" t="s">
        <v>491</v>
      </c>
      <c r="F233" s="133" t="s">
        <v>492</v>
      </c>
      <c r="G233" s="134" t="s">
        <v>354</v>
      </c>
      <c r="H233" s="135">
        <v>28</v>
      </c>
      <c r="I233" s="136"/>
      <c r="J233" s="137">
        <f t="shared" si="40"/>
        <v>0</v>
      </c>
      <c r="K233" s="138"/>
      <c r="L233" s="29"/>
      <c r="M233" s="139" t="s">
        <v>1</v>
      </c>
      <c r="N233" s="140" t="s">
        <v>48</v>
      </c>
      <c r="P233" s="141">
        <f t="shared" si="41"/>
        <v>0</v>
      </c>
      <c r="Q233" s="141">
        <v>0</v>
      </c>
      <c r="R233" s="141">
        <f t="shared" si="42"/>
        <v>0</v>
      </c>
      <c r="S233" s="141">
        <v>0</v>
      </c>
      <c r="T233" s="142">
        <f t="shared" si="43"/>
        <v>0</v>
      </c>
      <c r="AR233" s="143" t="s">
        <v>204</v>
      </c>
      <c r="AT233" s="143" t="s">
        <v>139</v>
      </c>
      <c r="AU233" s="143" t="s">
        <v>144</v>
      </c>
      <c r="AY233" s="13" t="s">
        <v>137</v>
      </c>
      <c r="BE233" s="144">
        <f t="shared" si="44"/>
        <v>0</v>
      </c>
      <c r="BF233" s="144">
        <f t="shared" si="45"/>
        <v>0</v>
      </c>
      <c r="BG233" s="144">
        <f t="shared" si="46"/>
        <v>0</v>
      </c>
      <c r="BH233" s="144">
        <f t="shared" si="47"/>
        <v>0</v>
      </c>
      <c r="BI233" s="144">
        <f t="shared" si="48"/>
        <v>0</v>
      </c>
      <c r="BJ233" s="13" t="s">
        <v>144</v>
      </c>
      <c r="BK233" s="144">
        <f t="shared" si="49"/>
        <v>0</v>
      </c>
      <c r="BL233" s="13" t="s">
        <v>204</v>
      </c>
      <c r="BM233" s="143" t="s">
        <v>493</v>
      </c>
    </row>
    <row r="234" spans="2:65" s="1" customFormat="1" ht="33" customHeight="1">
      <c r="B234" s="29"/>
      <c r="C234" s="145" t="s">
        <v>494</v>
      </c>
      <c r="D234" s="145" t="s">
        <v>225</v>
      </c>
      <c r="E234" s="146" t="s">
        <v>495</v>
      </c>
      <c r="F234" s="147" t="s">
        <v>496</v>
      </c>
      <c r="G234" s="148" t="s">
        <v>354</v>
      </c>
      <c r="H234" s="149">
        <v>3</v>
      </c>
      <c r="I234" s="150"/>
      <c r="J234" s="151">
        <f t="shared" si="40"/>
        <v>0</v>
      </c>
      <c r="K234" s="152"/>
      <c r="L234" s="153"/>
      <c r="M234" s="154" t="s">
        <v>1</v>
      </c>
      <c r="N234" s="155" t="s">
        <v>48</v>
      </c>
      <c r="P234" s="141">
        <f t="shared" si="41"/>
        <v>0</v>
      </c>
      <c r="Q234" s="141">
        <v>4.0000000000000003E-5</v>
      </c>
      <c r="R234" s="141">
        <f t="shared" si="42"/>
        <v>1.2000000000000002E-4</v>
      </c>
      <c r="S234" s="141">
        <v>0</v>
      </c>
      <c r="T234" s="142">
        <f t="shared" si="43"/>
        <v>0</v>
      </c>
      <c r="AR234" s="143" t="s">
        <v>270</v>
      </c>
      <c r="AT234" s="143" t="s">
        <v>225</v>
      </c>
      <c r="AU234" s="143" t="s">
        <v>144</v>
      </c>
      <c r="AY234" s="13" t="s">
        <v>137</v>
      </c>
      <c r="BE234" s="144">
        <f t="shared" si="44"/>
        <v>0</v>
      </c>
      <c r="BF234" s="144">
        <f t="shared" si="45"/>
        <v>0</v>
      </c>
      <c r="BG234" s="144">
        <f t="shared" si="46"/>
        <v>0</v>
      </c>
      <c r="BH234" s="144">
        <f t="shared" si="47"/>
        <v>0</v>
      </c>
      <c r="BI234" s="144">
        <f t="shared" si="48"/>
        <v>0</v>
      </c>
      <c r="BJ234" s="13" t="s">
        <v>144</v>
      </c>
      <c r="BK234" s="144">
        <f t="shared" si="49"/>
        <v>0</v>
      </c>
      <c r="BL234" s="13" t="s">
        <v>204</v>
      </c>
      <c r="BM234" s="143" t="s">
        <v>497</v>
      </c>
    </row>
    <row r="235" spans="2:65" s="1" customFormat="1" ht="33" customHeight="1">
      <c r="B235" s="29"/>
      <c r="C235" s="145" t="s">
        <v>498</v>
      </c>
      <c r="D235" s="145" t="s">
        <v>225</v>
      </c>
      <c r="E235" s="146" t="s">
        <v>499</v>
      </c>
      <c r="F235" s="147" t="s">
        <v>500</v>
      </c>
      <c r="G235" s="148" t="s">
        <v>354</v>
      </c>
      <c r="H235" s="149">
        <v>22</v>
      </c>
      <c r="I235" s="150"/>
      <c r="J235" s="151">
        <f t="shared" si="40"/>
        <v>0</v>
      </c>
      <c r="K235" s="152"/>
      <c r="L235" s="153"/>
      <c r="M235" s="154" t="s">
        <v>1</v>
      </c>
      <c r="N235" s="155" t="s">
        <v>48</v>
      </c>
      <c r="P235" s="141">
        <f t="shared" si="41"/>
        <v>0</v>
      </c>
      <c r="Q235" s="141">
        <v>2.1000000000000001E-4</v>
      </c>
      <c r="R235" s="141">
        <f t="shared" si="42"/>
        <v>4.62E-3</v>
      </c>
      <c r="S235" s="141">
        <v>0</v>
      </c>
      <c r="T235" s="142">
        <f t="shared" si="43"/>
        <v>0</v>
      </c>
      <c r="AR235" s="143" t="s">
        <v>270</v>
      </c>
      <c r="AT235" s="143" t="s">
        <v>225</v>
      </c>
      <c r="AU235" s="143" t="s">
        <v>144</v>
      </c>
      <c r="AY235" s="13" t="s">
        <v>137</v>
      </c>
      <c r="BE235" s="144">
        <f t="shared" si="44"/>
        <v>0</v>
      </c>
      <c r="BF235" s="144">
        <f t="shared" si="45"/>
        <v>0</v>
      </c>
      <c r="BG235" s="144">
        <f t="shared" si="46"/>
        <v>0</v>
      </c>
      <c r="BH235" s="144">
        <f t="shared" si="47"/>
        <v>0</v>
      </c>
      <c r="BI235" s="144">
        <f t="shared" si="48"/>
        <v>0</v>
      </c>
      <c r="BJ235" s="13" t="s">
        <v>144</v>
      </c>
      <c r="BK235" s="144">
        <f t="shared" si="49"/>
        <v>0</v>
      </c>
      <c r="BL235" s="13" t="s">
        <v>204</v>
      </c>
      <c r="BM235" s="143" t="s">
        <v>501</v>
      </c>
    </row>
    <row r="236" spans="2:65" s="1" customFormat="1" ht="33" customHeight="1">
      <c r="B236" s="29"/>
      <c r="C236" s="145" t="s">
        <v>502</v>
      </c>
      <c r="D236" s="145" t="s">
        <v>225</v>
      </c>
      <c r="E236" s="146" t="s">
        <v>503</v>
      </c>
      <c r="F236" s="147" t="s">
        <v>504</v>
      </c>
      <c r="G236" s="148" t="s">
        <v>354</v>
      </c>
      <c r="H236" s="149">
        <v>3</v>
      </c>
      <c r="I236" s="150"/>
      <c r="J236" s="151">
        <f t="shared" si="40"/>
        <v>0</v>
      </c>
      <c r="K236" s="152"/>
      <c r="L236" s="153"/>
      <c r="M236" s="154" t="s">
        <v>1</v>
      </c>
      <c r="N236" s="155" t="s">
        <v>48</v>
      </c>
      <c r="P236" s="141">
        <f t="shared" si="41"/>
        <v>0</v>
      </c>
      <c r="Q236" s="141">
        <v>2.1000000000000001E-4</v>
      </c>
      <c r="R236" s="141">
        <f t="shared" si="42"/>
        <v>6.3000000000000003E-4</v>
      </c>
      <c r="S236" s="141">
        <v>0</v>
      </c>
      <c r="T236" s="142">
        <f t="shared" si="43"/>
        <v>0</v>
      </c>
      <c r="AR236" s="143" t="s">
        <v>270</v>
      </c>
      <c r="AT236" s="143" t="s">
        <v>225</v>
      </c>
      <c r="AU236" s="143" t="s">
        <v>144</v>
      </c>
      <c r="AY236" s="13" t="s">
        <v>137</v>
      </c>
      <c r="BE236" s="144">
        <f t="shared" si="44"/>
        <v>0</v>
      </c>
      <c r="BF236" s="144">
        <f t="shared" si="45"/>
        <v>0</v>
      </c>
      <c r="BG236" s="144">
        <f t="shared" si="46"/>
        <v>0</v>
      </c>
      <c r="BH236" s="144">
        <f t="shared" si="47"/>
        <v>0</v>
      </c>
      <c r="BI236" s="144">
        <f t="shared" si="48"/>
        <v>0</v>
      </c>
      <c r="BJ236" s="13" t="s">
        <v>144</v>
      </c>
      <c r="BK236" s="144">
        <f t="shared" si="49"/>
        <v>0</v>
      </c>
      <c r="BL236" s="13" t="s">
        <v>204</v>
      </c>
      <c r="BM236" s="143" t="s">
        <v>505</v>
      </c>
    </row>
    <row r="237" spans="2:65" s="1" customFormat="1" ht="24.2" customHeight="1">
      <c r="B237" s="29"/>
      <c r="C237" s="131" t="s">
        <v>506</v>
      </c>
      <c r="D237" s="131" t="s">
        <v>139</v>
      </c>
      <c r="E237" s="132" t="s">
        <v>507</v>
      </c>
      <c r="F237" s="133" t="s">
        <v>508</v>
      </c>
      <c r="G237" s="134" t="s">
        <v>354</v>
      </c>
      <c r="H237" s="135">
        <v>42</v>
      </c>
      <c r="I237" s="136"/>
      <c r="J237" s="137">
        <f t="shared" si="40"/>
        <v>0</v>
      </c>
      <c r="K237" s="138"/>
      <c r="L237" s="29"/>
      <c r="M237" s="139" t="s">
        <v>1</v>
      </c>
      <c r="N237" s="140" t="s">
        <v>48</v>
      </c>
      <c r="P237" s="141">
        <f t="shared" si="41"/>
        <v>0</v>
      </c>
      <c r="Q237" s="141">
        <v>0</v>
      </c>
      <c r="R237" s="141">
        <f t="shared" si="42"/>
        <v>0</v>
      </c>
      <c r="S237" s="141">
        <v>0</v>
      </c>
      <c r="T237" s="142">
        <f t="shared" si="43"/>
        <v>0</v>
      </c>
      <c r="AR237" s="143" t="s">
        <v>204</v>
      </c>
      <c r="AT237" s="143" t="s">
        <v>139</v>
      </c>
      <c r="AU237" s="143" t="s">
        <v>144</v>
      </c>
      <c r="AY237" s="13" t="s">
        <v>137</v>
      </c>
      <c r="BE237" s="144">
        <f t="shared" si="44"/>
        <v>0</v>
      </c>
      <c r="BF237" s="144">
        <f t="shared" si="45"/>
        <v>0</v>
      </c>
      <c r="BG237" s="144">
        <f t="shared" si="46"/>
        <v>0</v>
      </c>
      <c r="BH237" s="144">
        <f t="shared" si="47"/>
        <v>0</v>
      </c>
      <c r="BI237" s="144">
        <f t="shared" si="48"/>
        <v>0</v>
      </c>
      <c r="BJ237" s="13" t="s">
        <v>144</v>
      </c>
      <c r="BK237" s="144">
        <f t="shared" si="49"/>
        <v>0</v>
      </c>
      <c r="BL237" s="13" t="s">
        <v>204</v>
      </c>
      <c r="BM237" s="143" t="s">
        <v>509</v>
      </c>
    </row>
    <row r="238" spans="2:65" s="1" customFormat="1" ht="33" customHeight="1">
      <c r="B238" s="29"/>
      <c r="C238" s="145" t="s">
        <v>510</v>
      </c>
      <c r="D238" s="145" t="s">
        <v>225</v>
      </c>
      <c r="E238" s="146" t="s">
        <v>511</v>
      </c>
      <c r="F238" s="147" t="s">
        <v>512</v>
      </c>
      <c r="G238" s="148" t="s">
        <v>354</v>
      </c>
      <c r="H238" s="149">
        <v>42.84</v>
      </c>
      <c r="I238" s="150"/>
      <c r="J238" s="151">
        <f t="shared" si="40"/>
        <v>0</v>
      </c>
      <c r="K238" s="152"/>
      <c r="L238" s="153"/>
      <c r="M238" s="154" t="s">
        <v>1</v>
      </c>
      <c r="N238" s="155" t="s">
        <v>48</v>
      </c>
      <c r="P238" s="141">
        <f t="shared" si="41"/>
        <v>0</v>
      </c>
      <c r="Q238" s="141">
        <v>4.9953314659197001E-5</v>
      </c>
      <c r="R238" s="141">
        <f t="shared" si="42"/>
        <v>2.1399999999999995E-3</v>
      </c>
      <c r="S238" s="141">
        <v>0</v>
      </c>
      <c r="T238" s="142">
        <f t="shared" si="43"/>
        <v>0</v>
      </c>
      <c r="AR238" s="143" t="s">
        <v>270</v>
      </c>
      <c r="AT238" s="143" t="s">
        <v>225</v>
      </c>
      <c r="AU238" s="143" t="s">
        <v>144</v>
      </c>
      <c r="AY238" s="13" t="s">
        <v>137</v>
      </c>
      <c r="BE238" s="144">
        <f t="shared" si="44"/>
        <v>0</v>
      </c>
      <c r="BF238" s="144">
        <f t="shared" si="45"/>
        <v>0</v>
      </c>
      <c r="BG238" s="144">
        <f t="shared" si="46"/>
        <v>0</v>
      </c>
      <c r="BH238" s="144">
        <f t="shared" si="47"/>
        <v>0</v>
      </c>
      <c r="BI238" s="144">
        <f t="shared" si="48"/>
        <v>0</v>
      </c>
      <c r="BJ238" s="13" t="s">
        <v>144</v>
      </c>
      <c r="BK238" s="144">
        <f t="shared" si="49"/>
        <v>0</v>
      </c>
      <c r="BL238" s="13" t="s">
        <v>204</v>
      </c>
      <c r="BM238" s="143" t="s">
        <v>513</v>
      </c>
    </row>
    <row r="239" spans="2:65" s="1" customFormat="1" ht="24.2" customHeight="1">
      <c r="B239" s="29"/>
      <c r="C239" s="131" t="s">
        <v>514</v>
      </c>
      <c r="D239" s="131" t="s">
        <v>139</v>
      </c>
      <c r="E239" s="132" t="s">
        <v>515</v>
      </c>
      <c r="F239" s="133" t="s">
        <v>516</v>
      </c>
      <c r="G239" s="134" t="s">
        <v>354</v>
      </c>
      <c r="H239" s="135">
        <v>47</v>
      </c>
      <c r="I239" s="136"/>
      <c r="J239" s="137">
        <f t="shared" si="40"/>
        <v>0</v>
      </c>
      <c r="K239" s="138"/>
      <c r="L239" s="29"/>
      <c r="M239" s="139" t="s">
        <v>1</v>
      </c>
      <c r="N239" s="140" t="s">
        <v>48</v>
      </c>
      <c r="P239" s="141">
        <f t="shared" si="41"/>
        <v>0</v>
      </c>
      <c r="Q239" s="141">
        <v>2.0000000000000002E-5</v>
      </c>
      <c r="R239" s="141">
        <f t="shared" si="42"/>
        <v>9.4000000000000008E-4</v>
      </c>
      <c r="S239" s="141">
        <v>0</v>
      </c>
      <c r="T239" s="142">
        <f t="shared" si="43"/>
        <v>0</v>
      </c>
      <c r="AR239" s="143" t="s">
        <v>204</v>
      </c>
      <c r="AT239" s="143" t="s">
        <v>139</v>
      </c>
      <c r="AU239" s="143" t="s">
        <v>144</v>
      </c>
      <c r="AY239" s="13" t="s">
        <v>137</v>
      </c>
      <c r="BE239" s="144">
        <f t="shared" si="44"/>
        <v>0</v>
      </c>
      <c r="BF239" s="144">
        <f t="shared" si="45"/>
        <v>0</v>
      </c>
      <c r="BG239" s="144">
        <f t="shared" si="46"/>
        <v>0</v>
      </c>
      <c r="BH239" s="144">
        <f t="shared" si="47"/>
        <v>0</v>
      </c>
      <c r="BI239" s="144">
        <f t="shared" si="48"/>
        <v>0</v>
      </c>
      <c r="BJ239" s="13" t="s">
        <v>144</v>
      </c>
      <c r="BK239" s="144">
        <f t="shared" si="49"/>
        <v>0</v>
      </c>
      <c r="BL239" s="13" t="s">
        <v>204</v>
      </c>
      <c r="BM239" s="143" t="s">
        <v>517</v>
      </c>
    </row>
    <row r="240" spans="2:65" s="1" customFormat="1" ht="33" customHeight="1">
      <c r="B240" s="29"/>
      <c r="C240" s="145" t="s">
        <v>518</v>
      </c>
      <c r="D240" s="145" t="s">
        <v>225</v>
      </c>
      <c r="E240" s="146" t="s">
        <v>519</v>
      </c>
      <c r="F240" s="147" t="s">
        <v>520</v>
      </c>
      <c r="G240" s="148" t="s">
        <v>354</v>
      </c>
      <c r="H240" s="149">
        <v>47</v>
      </c>
      <c r="I240" s="150"/>
      <c r="J240" s="151">
        <f t="shared" si="40"/>
        <v>0</v>
      </c>
      <c r="K240" s="152"/>
      <c r="L240" s="153"/>
      <c r="M240" s="154" t="s">
        <v>1</v>
      </c>
      <c r="N240" s="155" t="s">
        <v>48</v>
      </c>
      <c r="P240" s="141">
        <f t="shared" si="41"/>
        <v>0</v>
      </c>
      <c r="Q240" s="141">
        <v>2.0000000000000002E-5</v>
      </c>
      <c r="R240" s="141">
        <f t="shared" si="42"/>
        <v>9.4000000000000008E-4</v>
      </c>
      <c r="S240" s="141">
        <v>0</v>
      </c>
      <c r="T240" s="142">
        <f t="shared" si="43"/>
        <v>0</v>
      </c>
      <c r="AR240" s="143" t="s">
        <v>270</v>
      </c>
      <c r="AT240" s="143" t="s">
        <v>225</v>
      </c>
      <c r="AU240" s="143" t="s">
        <v>144</v>
      </c>
      <c r="AY240" s="13" t="s">
        <v>137</v>
      </c>
      <c r="BE240" s="144">
        <f t="shared" si="44"/>
        <v>0</v>
      </c>
      <c r="BF240" s="144">
        <f t="shared" si="45"/>
        <v>0</v>
      </c>
      <c r="BG240" s="144">
        <f t="shared" si="46"/>
        <v>0</v>
      </c>
      <c r="BH240" s="144">
        <f t="shared" si="47"/>
        <v>0</v>
      </c>
      <c r="BI240" s="144">
        <f t="shared" si="48"/>
        <v>0</v>
      </c>
      <c r="BJ240" s="13" t="s">
        <v>144</v>
      </c>
      <c r="BK240" s="144">
        <f t="shared" si="49"/>
        <v>0</v>
      </c>
      <c r="BL240" s="13" t="s">
        <v>204</v>
      </c>
      <c r="BM240" s="143" t="s">
        <v>521</v>
      </c>
    </row>
    <row r="241" spans="2:65" s="1" customFormat="1" ht="24.2" customHeight="1">
      <c r="B241" s="29"/>
      <c r="C241" s="131" t="s">
        <v>522</v>
      </c>
      <c r="D241" s="131" t="s">
        <v>139</v>
      </c>
      <c r="E241" s="132" t="s">
        <v>523</v>
      </c>
      <c r="F241" s="133" t="s">
        <v>524</v>
      </c>
      <c r="G241" s="134" t="s">
        <v>354</v>
      </c>
      <c r="H241" s="135">
        <v>47</v>
      </c>
      <c r="I241" s="136"/>
      <c r="J241" s="137">
        <f t="shared" si="40"/>
        <v>0</v>
      </c>
      <c r="K241" s="138"/>
      <c r="L241" s="29"/>
      <c r="M241" s="139" t="s">
        <v>1</v>
      </c>
      <c r="N241" s="140" t="s">
        <v>48</v>
      </c>
      <c r="P241" s="141">
        <f t="shared" si="41"/>
        <v>0</v>
      </c>
      <c r="Q241" s="141">
        <v>2.0000000000000002E-5</v>
      </c>
      <c r="R241" s="141">
        <f t="shared" si="42"/>
        <v>9.4000000000000008E-4</v>
      </c>
      <c r="S241" s="141">
        <v>0</v>
      </c>
      <c r="T241" s="142">
        <f t="shared" si="43"/>
        <v>0</v>
      </c>
      <c r="AR241" s="143" t="s">
        <v>204</v>
      </c>
      <c r="AT241" s="143" t="s">
        <v>139</v>
      </c>
      <c r="AU241" s="143" t="s">
        <v>144</v>
      </c>
      <c r="AY241" s="13" t="s">
        <v>137</v>
      </c>
      <c r="BE241" s="144">
        <f t="shared" si="44"/>
        <v>0</v>
      </c>
      <c r="BF241" s="144">
        <f t="shared" si="45"/>
        <v>0</v>
      </c>
      <c r="BG241" s="144">
        <f t="shared" si="46"/>
        <v>0</v>
      </c>
      <c r="BH241" s="144">
        <f t="shared" si="47"/>
        <v>0</v>
      </c>
      <c r="BI241" s="144">
        <f t="shared" si="48"/>
        <v>0</v>
      </c>
      <c r="BJ241" s="13" t="s">
        <v>144</v>
      </c>
      <c r="BK241" s="144">
        <f t="shared" si="49"/>
        <v>0</v>
      </c>
      <c r="BL241" s="13" t="s">
        <v>204</v>
      </c>
      <c r="BM241" s="143" t="s">
        <v>525</v>
      </c>
    </row>
    <row r="242" spans="2:65" s="1" customFormat="1" ht="33" customHeight="1">
      <c r="B242" s="29"/>
      <c r="C242" s="145" t="s">
        <v>526</v>
      </c>
      <c r="D242" s="145" t="s">
        <v>225</v>
      </c>
      <c r="E242" s="146" t="s">
        <v>527</v>
      </c>
      <c r="F242" s="147" t="s">
        <v>528</v>
      </c>
      <c r="G242" s="148" t="s">
        <v>354</v>
      </c>
      <c r="H242" s="149">
        <v>47</v>
      </c>
      <c r="I242" s="150"/>
      <c r="J242" s="151">
        <f t="shared" si="40"/>
        <v>0</v>
      </c>
      <c r="K242" s="152"/>
      <c r="L242" s="153"/>
      <c r="M242" s="154" t="s">
        <v>1</v>
      </c>
      <c r="N242" s="155" t="s">
        <v>48</v>
      </c>
      <c r="P242" s="141">
        <f t="shared" si="41"/>
        <v>0</v>
      </c>
      <c r="Q242" s="141">
        <v>5.0000000000000001E-4</v>
      </c>
      <c r="R242" s="141">
        <f t="shared" si="42"/>
        <v>2.35E-2</v>
      </c>
      <c r="S242" s="141">
        <v>0</v>
      </c>
      <c r="T242" s="142">
        <f t="shared" si="43"/>
        <v>0</v>
      </c>
      <c r="AR242" s="143" t="s">
        <v>270</v>
      </c>
      <c r="AT242" s="143" t="s">
        <v>225</v>
      </c>
      <c r="AU242" s="143" t="s">
        <v>144</v>
      </c>
      <c r="AY242" s="13" t="s">
        <v>137</v>
      </c>
      <c r="BE242" s="144">
        <f t="shared" si="44"/>
        <v>0</v>
      </c>
      <c r="BF242" s="144">
        <f t="shared" si="45"/>
        <v>0</v>
      </c>
      <c r="BG242" s="144">
        <f t="shared" si="46"/>
        <v>0</v>
      </c>
      <c r="BH242" s="144">
        <f t="shared" si="47"/>
        <v>0</v>
      </c>
      <c r="BI242" s="144">
        <f t="shared" si="48"/>
        <v>0</v>
      </c>
      <c r="BJ242" s="13" t="s">
        <v>144</v>
      </c>
      <c r="BK242" s="144">
        <f t="shared" si="49"/>
        <v>0</v>
      </c>
      <c r="BL242" s="13" t="s">
        <v>204</v>
      </c>
      <c r="BM242" s="143" t="s">
        <v>529</v>
      </c>
    </row>
    <row r="243" spans="2:65" s="1" customFormat="1" ht="21.75" customHeight="1">
      <c r="B243" s="29"/>
      <c r="C243" s="131" t="s">
        <v>530</v>
      </c>
      <c r="D243" s="131" t="s">
        <v>139</v>
      </c>
      <c r="E243" s="132" t="s">
        <v>531</v>
      </c>
      <c r="F243" s="133" t="s">
        <v>532</v>
      </c>
      <c r="G243" s="134" t="s">
        <v>354</v>
      </c>
      <c r="H243" s="135">
        <v>95</v>
      </c>
      <c r="I243" s="136"/>
      <c r="J243" s="137">
        <f t="shared" si="40"/>
        <v>0</v>
      </c>
      <c r="K243" s="138"/>
      <c r="L243" s="29"/>
      <c r="M243" s="139" t="s">
        <v>1</v>
      </c>
      <c r="N243" s="140" t="s">
        <v>48</v>
      </c>
      <c r="P243" s="141">
        <f t="shared" si="41"/>
        <v>0</v>
      </c>
      <c r="Q243" s="141">
        <v>4.0000000000000003E-5</v>
      </c>
      <c r="R243" s="141">
        <f t="shared" si="42"/>
        <v>3.8000000000000004E-3</v>
      </c>
      <c r="S243" s="141">
        <v>0</v>
      </c>
      <c r="T243" s="142">
        <f t="shared" si="43"/>
        <v>0</v>
      </c>
      <c r="AR243" s="143" t="s">
        <v>204</v>
      </c>
      <c r="AT243" s="143" t="s">
        <v>139</v>
      </c>
      <c r="AU243" s="143" t="s">
        <v>144</v>
      </c>
      <c r="AY243" s="13" t="s">
        <v>137</v>
      </c>
      <c r="BE243" s="144">
        <f t="shared" si="44"/>
        <v>0</v>
      </c>
      <c r="BF243" s="144">
        <f t="shared" si="45"/>
        <v>0</v>
      </c>
      <c r="BG243" s="144">
        <f t="shared" si="46"/>
        <v>0</v>
      </c>
      <c r="BH243" s="144">
        <f t="shared" si="47"/>
        <v>0</v>
      </c>
      <c r="BI243" s="144">
        <f t="shared" si="48"/>
        <v>0</v>
      </c>
      <c r="BJ243" s="13" t="s">
        <v>144</v>
      </c>
      <c r="BK243" s="144">
        <f t="shared" si="49"/>
        <v>0</v>
      </c>
      <c r="BL243" s="13" t="s">
        <v>204</v>
      </c>
      <c r="BM243" s="143" t="s">
        <v>533</v>
      </c>
    </row>
    <row r="244" spans="2:65" s="1" customFormat="1" ht="33" customHeight="1">
      <c r="B244" s="29"/>
      <c r="C244" s="145" t="s">
        <v>534</v>
      </c>
      <c r="D244" s="145" t="s">
        <v>225</v>
      </c>
      <c r="E244" s="146" t="s">
        <v>535</v>
      </c>
      <c r="F244" s="147" t="s">
        <v>536</v>
      </c>
      <c r="G244" s="148" t="s">
        <v>354</v>
      </c>
      <c r="H244" s="149">
        <v>93</v>
      </c>
      <c r="I244" s="150"/>
      <c r="J244" s="151">
        <f t="shared" si="40"/>
        <v>0</v>
      </c>
      <c r="K244" s="152"/>
      <c r="L244" s="153"/>
      <c r="M244" s="154" t="s">
        <v>1</v>
      </c>
      <c r="N244" s="155" t="s">
        <v>48</v>
      </c>
      <c r="P244" s="141">
        <f t="shared" si="41"/>
        <v>0</v>
      </c>
      <c r="Q244" s="141">
        <v>8.0000000000000007E-5</v>
      </c>
      <c r="R244" s="141">
        <f t="shared" si="42"/>
        <v>7.4400000000000004E-3</v>
      </c>
      <c r="S244" s="141">
        <v>0</v>
      </c>
      <c r="T244" s="142">
        <f t="shared" si="43"/>
        <v>0</v>
      </c>
      <c r="AR244" s="143" t="s">
        <v>270</v>
      </c>
      <c r="AT244" s="143" t="s">
        <v>225</v>
      </c>
      <c r="AU244" s="143" t="s">
        <v>144</v>
      </c>
      <c r="AY244" s="13" t="s">
        <v>137</v>
      </c>
      <c r="BE244" s="144">
        <f t="shared" si="44"/>
        <v>0</v>
      </c>
      <c r="BF244" s="144">
        <f t="shared" si="45"/>
        <v>0</v>
      </c>
      <c r="BG244" s="144">
        <f t="shared" si="46"/>
        <v>0</v>
      </c>
      <c r="BH244" s="144">
        <f t="shared" si="47"/>
        <v>0</v>
      </c>
      <c r="BI244" s="144">
        <f t="shared" si="48"/>
        <v>0</v>
      </c>
      <c r="BJ244" s="13" t="s">
        <v>144</v>
      </c>
      <c r="BK244" s="144">
        <f t="shared" si="49"/>
        <v>0</v>
      </c>
      <c r="BL244" s="13" t="s">
        <v>204</v>
      </c>
      <c r="BM244" s="143" t="s">
        <v>537</v>
      </c>
    </row>
    <row r="245" spans="2:65" s="1" customFormat="1" ht="33" customHeight="1">
      <c r="B245" s="29"/>
      <c r="C245" s="145" t="s">
        <v>538</v>
      </c>
      <c r="D245" s="145" t="s">
        <v>225</v>
      </c>
      <c r="E245" s="146" t="s">
        <v>539</v>
      </c>
      <c r="F245" s="147" t="s">
        <v>540</v>
      </c>
      <c r="G245" s="148" t="s">
        <v>354</v>
      </c>
      <c r="H245" s="149">
        <v>2</v>
      </c>
      <c r="I245" s="150"/>
      <c r="J245" s="151">
        <f t="shared" si="40"/>
        <v>0</v>
      </c>
      <c r="K245" s="152"/>
      <c r="L245" s="153"/>
      <c r="M245" s="154" t="s">
        <v>1</v>
      </c>
      <c r="N245" s="155" t="s">
        <v>48</v>
      </c>
      <c r="P245" s="141">
        <f t="shared" si="41"/>
        <v>0</v>
      </c>
      <c r="Q245" s="141">
        <v>1.2999999999999999E-4</v>
      </c>
      <c r="R245" s="141">
        <f t="shared" si="42"/>
        <v>2.5999999999999998E-4</v>
      </c>
      <c r="S245" s="141">
        <v>0</v>
      </c>
      <c r="T245" s="142">
        <f t="shared" si="43"/>
        <v>0</v>
      </c>
      <c r="AR245" s="143" t="s">
        <v>270</v>
      </c>
      <c r="AT245" s="143" t="s">
        <v>225</v>
      </c>
      <c r="AU245" s="143" t="s">
        <v>144</v>
      </c>
      <c r="AY245" s="13" t="s">
        <v>137</v>
      </c>
      <c r="BE245" s="144">
        <f t="shared" si="44"/>
        <v>0</v>
      </c>
      <c r="BF245" s="144">
        <f t="shared" si="45"/>
        <v>0</v>
      </c>
      <c r="BG245" s="144">
        <f t="shared" si="46"/>
        <v>0</v>
      </c>
      <c r="BH245" s="144">
        <f t="shared" si="47"/>
        <v>0</v>
      </c>
      <c r="BI245" s="144">
        <f t="shared" si="48"/>
        <v>0</v>
      </c>
      <c r="BJ245" s="13" t="s">
        <v>144</v>
      </c>
      <c r="BK245" s="144">
        <f t="shared" si="49"/>
        <v>0</v>
      </c>
      <c r="BL245" s="13" t="s">
        <v>204</v>
      </c>
      <c r="BM245" s="143" t="s">
        <v>541</v>
      </c>
    </row>
    <row r="246" spans="2:65" s="1" customFormat="1" ht="21.75" customHeight="1">
      <c r="B246" s="29"/>
      <c r="C246" s="131" t="s">
        <v>542</v>
      </c>
      <c r="D246" s="131" t="s">
        <v>139</v>
      </c>
      <c r="E246" s="132" t="s">
        <v>543</v>
      </c>
      <c r="F246" s="133" t="s">
        <v>544</v>
      </c>
      <c r="G246" s="134" t="s">
        <v>354</v>
      </c>
      <c r="H246" s="135">
        <v>64</v>
      </c>
      <c r="I246" s="136"/>
      <c r="J246" s="137">
        <f t="shared" si="40"/>
        <v>0</v>
      </c>
      <c r="K246" s="138"/>
      <c r="L246" s="29"/>
      <c r="M246" s="139" t="s">
        <v>1</v>
      </c>
      <c r="N246" s="140" t="s">
        <v>48</v>
      </c>
      <c r="P246" s="141">
        <f t="shared" si="41"/>
        <v>0</v>
      </c>
      <c r="Q246" s="141">
        <v>4.0000000000000003E-5</v>
      </c>
      <c r="R246" s="141">
        <f t="shared" si="42"/>
        <v>2.5600000000000002E-3</v>
      </c>
      <c r="S246" s="141">
        <v>0</v>
      </c>
      <c r="T246" s="142">
        <f t="shared" si="43"/>
        <v>0</v>
      </c>
      <c r="AR246" s="143" t="s">
        <v>204</v>
      </c>
      <c r="AT246" s="143" t="s">
        <v>139</v>
      </c>
      <c r="AU246" s="143" t="s">
        <v>144</v>
      </c>
      <c r="AY246" s="13" t="s">
        <v>137</v>
      </c>
      <c r="BE246" s="144">
        <f t="shared" si="44"/>
        <v>0</v>
      </c>
      <c r="BF246" s="144">
        <f t="shared" si="45"/>
        <v>0</v>
      </c>
      <c r="BG246" s="144">
        <f t="shared" si="46"/>
        <v>0</v>
      </c>
      <c r="BH246" s="144">
        <f t="shared" si="47"/>
        <v>0</v>
      </c>
      <c r="BI246" s="144">
        <f t="shared" si="48"/>
        <v>0</v>
      </c>
      <c r="BJ246" s="13" t="s">
        <v>144</v>
      </c>
      <c r="BK246" s="144">
        <f t="shared" si="49"/>
        <v>0</v>
      </c>
      <c r="BL246" s="13" t="s">
        <v>204</v>
      </c>
      <c r="BM246" s="143" t="s">
        <v>545</v>
      </c>
    </row>
    <row r="247" spans="2:65" s="1" customFormat="1" ht="33" customHeight="1">
      <c r="B247" s="29"/>
      <c r="C247" s="145" t="s">
        <v>409</v>
      </c>
      <c r="D247" s="145" t="s">
        <v>225</v>
      </c>
      <c r="E247" s="146" t="s">
        <v>546</v>
      </c>
      <c r="F247" s="147" t="s">
        <v>547</v>
      </c>
      <c r="G247" s="148" t="s">
        <v>354</v>
      </c>
      <c r="H247" s="149">
        <v>64</v>
      </c>
      <c r="I247" s="150"/>
      <c r="J247" s="151">
        <f t="shared" si="40"/>
        <v>0</v>
      </c>
      <c r="K247" s="152"/>
      <c r="L247" s="153"/>
      <c r="M247" s="154" t="s">
        <v>1</v>
      </c>
      <c r="N247" s="155" t="s">
        <v>48</v>
      </c>
      <c r="P247" s="141">
        <f t="shared" si="41"/>
        <v>0</v>
      </c>
      <c r="Q247" s="141">
        <v>3.0000000000000001E-5</v>
      </c>
      <c r="R247" s="141">
        <f t="shared" si="42"/>
        <v>1.92E-3</v>
      </c>
      <c r="S247" s="141">
        <v>0</v>
      </c>
      <c r="T247" s="142">
        <f t="shared" si="43"/>
        <v>0</v>
      </c>
      <c r="AR247" s="143" t="s">
        <v>270</v>
      </c>
      <c r="AT247" s="143" t="s">
        <v>225</v>
      </c>
      <c r="AU247" s="143" t="s">
        <v>144</v>
      </c>
      <c r="AY247" s="13" t="s">
        <v>137</v>
      </c>
      <c r="BE247" s="144">
        <f t="shared" si="44"/>
        <v>0</v>
      </c>
      <c r="BF247" s="144">
        <f t="shared" si="45"/>
        <v>0</v>
      </c>
      <c r="BG247" s="144">
        <f t="shared" si="46"/>
        <v>0</v>
      </c>
      <c r="BH247" s="144">
        <f t="shared" si="47"/>
        <v>0</v>
      </c>
      <c r="BI247" s="144">
        <f t="shared" si="48"/>
        <v>0</v>
      </c>
      <c r="BJ247" s="13" t="s">
        <v>144</v>
      </c>
      <c r="BK247" s="144">
        <f t="shared" si="49"/>
        <v>0</v>
      </c>
      <c r="BL247" s="13" t="s">
        <v>204</v>
      </c>
      <c r="BM247" s="143" t="s">
        <v>548</v>
      </c>
    </row>
    <row r="248" spans="2:65" s="1" customFormat="1" ht="24.2" customHeight="1">
      <c r="B248" s="29"/>
      <c r="C248" s="131" t="s">
        <v>549</v>
      </c>
      <c r="D248" s="131" t="s">
        <v>139</v>
      </c>
      <c r="E248" s="132" t="s">
        <v>550</v>
      </c>
      <c r="F248" s="133" t="s">
        <v>551</v>
      </c>
      <c r="G248" s="134" t="s">
        <v>458</v>
      </c>
      <c r="H248" s="156"/>
      <c r="I248" s="136"/>
      <c r="J248" s="137">
        <f t="shared" si="40"/>
        <v>0</v>
      </c>
      <c r="K248" s="138"/>
      <c r="L248" s="29"/>
      <c r="M248" s="139" t="s">
        <v>1</v>
      </c>
      <c r="N248" s="140" t="s">
        <v>48</v>
      </c>
      <c r="P248" s="141">
        <f t="shared" si="41"/>
        <v>0</v>
      </c>
      <c r="Q248" s="141">
        <v>0</v>
      </c>
      <c r="R248" s="141">
        <f t="shared" si="42"/>
        <v>0</v>
      </c>
      <c r="S248" s="141">
        <v>0</v>
      </c>
      <c r="T248" s="142">
        <f t="shared" si="43"/>
        <v>0</v>
      </c>
      <c r="AR248" s="143" t="s">
        <v>204</v>
      </c>
      <c r="AT248" s="143" t="s">
        <v>139</v>
      </c>
      <c r="AU248" s="143" t="s">
        <v>144</v>
      </c>
      <c r="AY248" s="13" t="s">
        <v>137</v>
      </c>
      <c r="BE248" s="144">
        <f t="shared" si="44"/>
        <v>0</v>
      </c>
      <c r="BF248" s="144">
        <f t="shared" si="45"/>
        <v>0</v>
      </c>
      <c r="BG248" s="144">
        <f t="shared" si="46"/>
        <v>0</v>
      </c>
      <c r="BH248" s="144">
        <f t="shared" si="47"/>
        <v>0</v>
      </c>
      <c r="BI248" s="144">
        <f t="shared" si="48"/>
        <v>0</v>
      </c>
      <c r="BJ248" s="13" t="s">
        <v>144</v>
      </c>
      <c r="BK248" s="144">
        <f t="shared" si="49"/>
        <v>0</v>
      </c>
      <c r="BL248" s="13" t="s">
        <v>204</v>
      </c>
      <c r="BM248" s="143" t="s">
        <v>552</v>
      </c>
    </row>
    <row r="249" spans="2:65" s="11" customFormat="1" ht="22.9" customHeight="1">
      <c r="B249" s="119"/>
      <c r="D249" s="120" t="s">
        <v>81</v>
      </c>
      <c r="E249" s="129" t="s">
        <v>553</v>
      </c>
      <c r="F249" s="129" t="s">
        <v>554</v>
      </c>
      <c r="I249" s="122"/>
      <c r="J249" s="130">
        <f>BK249</f>
        <v>0</v>
      </c>
      <c r="L249" s="119"/>
      <c r="M249" s="124"/>
      <c r="P249" s="125">
        <f>SUM(P250:P285)</f>
        <v>0</v>
      </c>
      <c r="R249" s="125">
        <f>SUM(R250:R285)</f>
        <v>1.01234</v>
      </c>
      <c r="T249" s="126">
        <f>SUM(T250:T285)</f>
        <v>0</v>
      </c>
      <c r="AR249" s="120" t="s">
        <v>144</v>
      </c>
      <c r="AT249" s="127" t="s">
        <v>81</v>
      </c>
      <c r="AU249" s="127" t="s">
        <v>87</v>
      </c>
      <c r="AY249" s="120" t="s">
        <v>137</v>
      </c>
      <c r="BK249" s="128">
        <f>SUM(BK250:BK285)</f>
        <v>0</v>
      </c>
    </row>
    <row r="250" spans="2:65" s="1" customFormat="1" ht="24.2" customHeight="1">
      <c r="B250" s="29"/>
      <c r="C250" s="131" t="s">
        <v>555</v>
      </c>
      <c r="D250" s="131" t="s">
        <v>139</v>
      </c>
      <c r="E250" s="132" t="s">
        <v>556</v>
      </c>
      <c r="F250" s="133" t="s">
        <v>557</v>
      </c>
      <c r="G250" s="134" t="s">
        <v>354</v>
      </c>
      <c r="H250" s="135">
        <v>72</v>
      </c>
      <c r="I250" s="136"/>
      <c r="J250" s="137">
        <f t="shared" ref="J250:J285" si="50">ROUND(I250*H250,2)</f>
        <v>0</v>
      </c>
      <c r="K250" s="138"/>
      <c r="L250" s="29"/>
      <c r="M250" s="139" t="s">
        <v>1</v>
      </c>
      <c r="N250" s="140" t="s">
        <v>48</v>
      </c>
      <c r="P250" s="141">
        <f t="shared" ref="P250:P285" si="51">O250*H250</f>
        <v>0</v>
      </c>
      <c r="Q250" s="141">
        <v>0</v>
      </c>
      <c r="R250" s="141">
        <f t="shared" ref="R250:R285" si="52">Q250*H250</f>
        <v>0</v>
      </c>
      <c r="S250" s="141">
        <v>0</v>
      </c>
      <c r="T250" s="142">
        <f t="shared" ref="T250:T285" si="53">S250*H250</f>
        <v>0</v>
      </c>
      <c r="AR250" s="143" t="s">
        <v>204</v>
      </c>
      <c r="AT250" s="143" t="s">
        <v>139</v>
      </c>
      <c r="AU250" s="143" t="s">
        <v>144</v>
      </c>
      <c r="AY250" s="13" t="s">
        <v>137</v>
      </c>
      <c r="BE250" s="144">
        <f t="shared" ref="BE250:BE285" si="54">IF(N250="základná",J250,0)</f>
        <v>0</v>
      </c>
      <c r="BF250" s="144">
        <f t="shared" ref="BF250:BF285" si="55">IF(N250="znížená",J250,0)</f>
        <v>0</v>
      </c>
      <c r="BG250" s="144">
        <f t="shared" ref="BG250:BG285" si="56">IF(N250="zákl. prenesená",J250,0)</f>
        <v>0</v>
      </c>
      <c r="BH250" s="144">
        <f t="shared" ref="BH250:BH285" si="57">IF(N250="zníž. prenesená",J250,0)</f>
        <v>0</v>
      </c>
      <c r="BI250" s="144">
        <f t="shared" ref="BI250:BI285" si="58">IF(N250="nulová",J250,0)</f>
        <v>0</v>
      </c>
      <c r="BJ250" s="13" t="s">
        <v>144</v>
      </c>
      <c r="BK250" s="144">
        <f t="shared" ref="BK250:BK285" si="59">ROUND(I250*H250,2)</f>
        <v>0</v>
      </c>
      <c r="BL250" s="13" t="s">
        <v>204</v>
      </c>
      <c r="BM250" s="143" t="s">
        <v>558</v>
      </c>
    </row>
    <row r="251" spans="2:65" s="1" customFormat="1" ht="24.2" customHeight="1">
      <c r="B251" s="29"/>
      <c r="C251" s="131" t="s">
        <v>559</v>
      </c>
      <c r="D251" s="131" t="s">
        <v>139</v>
      </c>
      <c r="E251" s="132" t="s">
        <v>560</v>
      </c>
      <c r="F251" s="133" t="s">
        <v>561</v>
      </c>
      <c r="G251" s="134" t="s">
        <v>153</v>
      </c>
      <c r="H251" s="135">
        <v>2</v>
      </c>
      <c r="I251" s="136"/>
      <c r="J251" s="137">
        <f t="shared" si="50"/>
        <v>0</v>
      </c>
      <c r="K251" s="138"/>
      <c r="L251" s="29"/>
      <c r="M251" s="139" t="s">
        <v>1</v>
      </c>
      <c r="N251" s="140" t="s">
        <v>48</v>
      </c>
      <c r="P251" s="141">
        <f t="shared" si="51"/>
        <v>0</v>
      </c>
      <c r="Q251" s="141">
        <v>2.026E-2</v>
      </c>
      <c r="R251" s="141">
        <f t="shared" si="52"/>
        <v>4.052E-2</v>
      </c>
      <c r="S251" s="141">
        <v>0</v>
      </c>
      <c r="T251" s="142">
        <f t="shared" si="53"/>
        <v>0</v>
      </c>
      <c r="AR251" s="143" t="s">
        <v>204</v>
      </c>
      <c r="AT251" s="143" t="s">
        <v>139</v>
      </c>
      <c r="AU251" s="143" t="s">
        <v>144</v>
      </c>
      <c r="AY251" s="13" t="s">
        <v>137</v>
      </c>
      <c r="BE251" s="144">
        <f t="shared" si="54"/>
        <v>0</v>
      </c>
      <c r="BF251" s="144">
        <f t="shared" si="55"/>
        <v>0</v>
      </c>
      <c r="BG251" s="144">
        <f t="shared" si="56"/>
        <v>0</v>
      </c>
      <c r="BH251" s="144">
        <f t="shared" si="57"/>
        <v>0</v>
      </c>
      <c r="BI251" s="144">
        <f t="shared" si="58"/>
        <v>0</v>
      </c>
      <c r="BJ251" s="13" t="s">
        <v>144</v>
      </c>
      <c r="BK251" s="144">
        <f t="shared" si="59"/>
        <v>0</v>
      </c>
      <c r="BL251" s="13" t="s">
        <v>204</v>
      </c>
      <c r="BM251" s="143" t="s">
        <v>562</v>
      </c>
    </row>
    <row r="252" spans="2:65" s="1" customFormat="1" ht="24.2" customHeight="1">
      <c r="B252" s="29"/>
      <c r="C252" s="131" t="s">
        <v>563</v>
      </c>
      <c r="D252" s="131" t="s">
        <v>139</v>
      </c>
      <c r="E252" s="132" t="s">
        <v>564</v>
      </c>
      <c r="F252" s="133" t="s">
        <v>565</v>
      </c>
      <c r="G252" s="134" t="s">
        <v>153</v>
      </c>
      <c r="H252" s="135">
        <v>7</v>
      </c>
      <c r="I252" s="136"/>
      <c r="J252" s="137">
        <f t="shared" si="50"/>
        <v>0</v>
      </c>
      <c r="K252" s="138"/>
      <c r="L252" s="29"/>
      <c r="M252" s="139" t="s">
        <v>1</v>
      </c>
      <c r="N252" s="140" t="s">
        <v>48</v>
      </c>
      <c r="P252" s="141">
        <f t="shared" si="51"/>
        <v>0</v>
      </c>
      <c r="Q252" s="141">
        <v>3.4430000000000002E-2</v>
      </c>
      <c r="R252" s="141">
        <f t="shared" si="52"/>
        <v>0.24101</v>
      </c>
      <c r="S252" s="141">
        <v>0</v>
      </c>
      <c r="T252" s="142">
        <f t="shared" si="53"/>
        <v>0</v>
      </c>
      <c r="AR252" s="143" t="s">
        <v>204</v>
      </c>
      <c r="AT252" s="143" t="s">
        <v>139</v>
      </c>
      <c r="AU252" s="143" t="s">
        <v>144</v>
      </c>
      <c r="AY252" s="13" t="s">
        <v>137</v>
      </c>
      <c r="BE252" s="144">
        <f t="shared" si="54"/>
        <v>0</v>
      </c>
      <c r="BF252" s="144">
        <f t="shared" si="55"/>
        <v>0</v>
      </c>
      <c r="BG252" s="144">
        <f t="shared" si="56"/>
        <v>0</v>
      </c>
      <c r="BH252" s="144">
        <f t="shared" si="57"/>
        <v>0</v>
      </c>
      <c r="BI252" s="144">
        <f t="shared" si="58"/>
        <v>0</v>
      </c>
      <c r="BJ252" s="13" t="s">
        <v>144</v>
      </c>
      <c r="BK252" s="144">
        <f t="shared" si="59"/>
        <v>0</v>
      </c>
      <c r="BL252" s="13" t="s">
        <v>204</v>
      </c>
      <c r="BM252" s="143" t="s">
        <v>566</v>
      </c>
    </row>
    <row r="253" spans="2:65" s="1" customFormat="1" ht="24.2" customHeight="1">
      <c r="B253" s="29"/>
      <c r="C253" s="131" t="s">
        <v>567</v>
      </c>
      <c r="D253" s="131" t="s">
        <v>139</v>
      </c>
      <c r="E253" s="132" t="s">
        <v>568</v>
      </c>
      <c r="F253" s="133" t="s">
        <v>569</v>
      </c>
      <c r="G253" s="134" t="s">
        <v>153</v>
      </c>
      <c r="H253" s="135">
        <v>2</v>
      </c>
      <c r="I253" s="136"/>
      <c r="J253" s="137">
        <f t="shared" si="50"/>
        <v>0</v>
      </c>
      <c r="K253" s="138"/>
      <c r="L253" s="29"/>
      <c r="M253" s="139" t="s">
        <v>1</v>
      </c>
      <c r="N253" s="140" t="s">
        <v>48</v>
      </c>
      <c r="P253" s="141">
        <f t="shared" si="51"/>
        <v>0</v>
      </c>
      <c r="Q253" s="141">
        <v>4.7329999999999997E-2</v>
      </c>
      <c r="R253" s="141">
        <f t="shared" si="52"/>
        <v>9.4659999999999994E-2</v>
      </c>
      <c r="S253" s="141">
        <v>0</v>
      </c>
      <c r="T253" s="142">
        <f t="shared" si="53"/>
        <v>0</v>
      </c>
      <c r="AR253" s="143" t="s">
        <v>204</v>
      </c>
      <c r="AT253" s="143" t="s">
        <v>139</v>
      </c>
      <c r="AU253" s="143" t="s">
        <v>144</v>
      </c>
      <c r="AY253" s="13" t="s">
        <v>137</v>
      </c>
      <c r="BE253" s="144">
        <f t="shared" si="54"/>
        <v>0</v>
      </c>
      <c r="BF253" s="144">
        <f t="shared" si="55"/>
        <v>0</v>
      </c>
      <c r="BG253" s="144">
        <f t="shared" si="56"/>
        <v>0</v>
      </c>
      <c r="BH253" s="144">
        <f t="shared" si="57"/>
        <v>0</v>
      </c>
      <c r="BI253" s="144">
        <f t="shared" si="58"/>
        <v>0</v>
      </c>
      <c r="BJ253" s="13" t="s">
        <v>144</v>
      </c>
      <c r="BK253" s="144">
        <f t="shared" si="59"/>
        <v>0</v>
      </c>
      <c r="BL253" s="13" t="s">
        <v>204</v>
      </c>
      <c r="BM253" s="143" t="s">
        <v>570</v>
      </c>
    </row>
    <row r="254" spans="2:65" s="1" customFormat="1" ht="24.2" customHeight="1">
      <c r="B254" s="29"/>
      <c r="C254" s="131" t="s">
        <v>571</v>
      </c>
      <c r="D254" s="131" t="s">
        <v>139</v>
      </c>
      <c r="E254" s="132" t="s">
        <v>572</v>
      </c>
      <c r="F254" s="133" t="s">
        <v>573</v>
      </c>
      <c r="G254" s="134" t="s">
        <v>153</v>
      </c>
      <c r="H254" s="135">
        <v>5</v>
      </c>
      <c r="I254" s="136"/>
      <c r="J254" s="137">
        <f t="shared" si="50"/>
        <v>0</v>
      </c>
      <c r="K254" s="138"/>
      <c r="L254" s="29"/>
      <c r="M254" s="139" t="s">
        <v>1</v>
      </c>
      <c r="N254" s="140" t="s">
        <v>48</v>
      </c>
      <c r="P254" s="141">
        <f t="shared" si="51"/>
        <v>0</v>
      </c>
      <c r="Q254" s="141">
        <v>6.1310000000000003E-2</v>
      </c>
      <c r="R254" s="141">
        <f t="shared" si="52"/>
        <v>0.30654999999999999</v>
      </c>
      <c r="S254" s="141">
        <v>0</v>
      </c>
      <c r="T254" s="142">
        <f t="shared" si="53"/>
        <v>0</v>
      </c>
      <c r="AR254" s="143" t="s">
        <v>204</v>
      </c>
      <c r="AT254" s="143" t="s">
        <v>139</v>
      </c>
      <c r="AU254" s="143" t="s">
        <v>144</v>
      </c>
      <c r="AY254" s="13" t="s">
        <v>137</v>
      </c>
      <c r="BE254" s="144">
        <f t="shared" si="54"/>
        <v>0</v>
      </c>
      <c r="BF254" s="144">
        <f t="shared" si="55"/>
        <v>0</v>
      </c>
      <c r="BG254" s="144">
        <f t="shared" si="56"/>
        <v>0</v>
      </c>
      <c r="BH254" s="144">
        <f t="shared" si="57"/>
        <v>0</v>
      </c>
      <c r="BI254" s="144">
        <f t="shared" si="58"/>
        <v>0</v>
      </c>
      <c r="BJ254" s="13" t="s">
        <v>144</v>
      </c>
      <c r="BK254" s="144">
        <f t="shared" si="59"/>
        <v>0</v>
      </c>
      <c r="BL254" s="13" t="s">
        <v>204</v>
      </c>
      <c r="BM254" s="143" t="s">
        <v>574</v>
      </c>
    </row>
    <row r="255" spans="2:65" s="1" customFormat="1" ht="24.2" customHeight="1">
      <c r="B255" s="29"/>
      <c r="C255" s="131" t="s">
        <v>575</v>
      </c>
      <c r="D255" s="131" t="s">
        <v>139</v>
      </c>
      <c r="E255" s="132" t="s">
        <v>576</v>
      </c>
      <c r="F255" s="133" t="s">
        <v>577</v>
      </c>
      <c r="G255" s="134" t="s">
        <v>153</v>
      </c>
      <c r="H255" s="135">
        <v>3</v>
      </c>
      <c r="I255" s="136"/>
      <c r="J255" s="137">
        <f t="shared" si="50"/>
        <v>0</v>
      </c>
      <c r="K255" s="138"/>
      <c r="L255" s="29"/>
      <c r="M255" s="139" t="s">
        <v>1</v>
      </c>
      <c r="N255" s="140" t="s">
        <v>48</v>
      </c>
      <c r="P255" s="141">
        <f t="shared" si="51"/>
        <v>0</v>
      </c>
      <c r="Q255" s="141">
        <v>0</v>
      </c>
      <c r="R255" s="141">
        <f t="shared" si="52"/>
        <v>0</v>
      </c>
      <c r="S255" s="141">
        <v>0</v>
      </c>
      <c r="T255" s="142">
        <f t="shared" si="53"/>
        <v>0</v>
      </c>
      <c r="AR255" s="143" t="s">
        <v>204</v>
      </c>
      <c r="AT255" s="143" t="s">
        <v>139</v>
      </c>
      <c r="AU255" s="143" t="s">
        <v>144</v>
      </c>
      <c r="AY255" s="13" t="s">
        <v>137</v>
      </c>
      <c r="BE255" s="144">
        <f t="shared" si="54"/>
        <v>0</v>
      </c>
      <c r="BF255" s="144">
        <f t="shared" si="55"/>
        <v>0</v>
      </c>
      <c r="BG255" s="144">
        <f t="shared" si="56"/>
        <v>0</v>
      </c>
      <c r="BH255" s="144">
        <f t="shared" si="57"/>
        <v>0</v>
      </c>
      <c r="BI255" s="144">
        <f t="shared" si="58"/>
        <v>0</v>
      </c>
      <c r="BJ255" s="13" t="s">
        <v>144</v>
      </c>
      <c r="BK255" s="144">
        <f t="shared" si="59"/>
        <v>0</v>
      </c>
      <c r="BL255" s="13" t="s">
        <v>204</v>
      </c>
      <c r="BM255" s="143" t="s">
        <v>578</v>
      </c>
    </row>
    <row r="256" spans="2:65" s="1" customFormat="1" ht="24.2" customHeight="1">
      <c r="B256" s="29"/>
      <c r="C256" s="131" t="s">
        <v>579</v>
      </c>
      <c r="D256" s="131" t="s">
        <v>139</v>
      </c>
      <c r="E256" s="132" t="s">
        <v>580</v>
      </c>
      <c r="F256" s="133" t="s">
        <v>581</v>
      </c>
      <c r="G256" s="134" t="s">
        <v>153</v>
      </c>
      <c r="H256" s="135">
        <v>8</v>
      </c>
      <c r="I256" s="136"/>
      <c r="J256" s="137">
        <f t="shared" si="50"/>
        <v>0</v>
      </c>
      <c r="K256" s="138"/>
      <c r="L256" s="29"/>
      <c r="M256" s="139" t="s">
        <v>1</v>
      </c>
      <c r="N256" s="140" t="s">
        <v>48</v>
      </c>
      <c r="P256" s="141">
        <f t="shared" si="51"/>
        <v>0</v>
      </c>
      <c r="Q256" s="141">
        <v>0</v>
      </c>
      <c r="R256" s="141">
        <f t="shared" si="52"/>
        <v>0</v>
      </c>
      <c r="S256" s="141">
        <v>0</v>
      </c>
      <c r="T256" s="142">
        <f t="shared" si="53"/>
        <v>0</v>
      </c>
      <c r="AR256" s="143" t="s">
        <v>204</v>
      </c>
      <c r="AT256" s="143" t="s">
        <v>139</v>
      </c>
      <c r="AU256" s="143" t="s">
        <v>144</v>
      </c>
      <c r="AY256" s="13" t="s">
        <v>137</v>
      </c>
      <c r="BE256" s="144">
        <f t="shared" si="54"/>
        <v>0</v>
      </c>
      <c r="BF256" s="144">
        <f t="shared" si="55"/>
        <v>0</v>
      </c>
      <c r="BG256" s="144">
        <f t="shared" si="56"/>
        <v>0</v>
      </c>
      <c r="BH256" s="144">
        <f t="shared" si="57"/>
        <v>0</v>
      </c>
      <c r="BI256" s="144">
        <f t="shared" si="58"/>
        <v>0</v>
      </c>
      <c r="BJ256" s="13" t="s">
        <v>144</v>
      </c>
      <c r="BK256" s="144">
        <f t="shared" si="59"/>
        <v>0</v>
      </c>
      <c r="BL256" s="13" t="s">
        <v>204</v>
      </c>
      <c r="BM256" s="143" t="s">
        <v>582</v>
      </c>
    </row>
    <row r="257" spans="2:65" s="1" customFormat="1" ht="24.2" customHeight="1">
      <c r="B257" s="29"/>
      <c r="C257" s="131" t="s">
        <v>583</v>
      </c>
      <c r="D257" s="131" t="s">
        <v>139</v>
      </c>
      <c r="E257" s="132" t="s">
        <v>584</v>
      </c>
      <c r="F257" s="133" t="s">
        <v>585</v>
      </c>
      <c r="G257" s="134" t="s">
        <v>354</v>
      </c>
      <c r="H257" s="135">
        <v>8</v>
      </c>
      <c r="I257" s="136"/>
      <c r="J257" s="137">
        <f t="shared" si="50"/>
        <v>0</v>
      </c>
      <c r="K257" s="138"/>
      <c r="L257" s="29"/>
      <c r="M257" s="139" t="s">
        <v>1</v>
      </c>
      <c r="N257" s="140" t="s">
        <v>48</v>
      </c>
      <c r="P257" s="141">
        <f t="shared" si="51"/>
        <v>0</v>
      </c>
      <c r="Q257" s="141">
        <v>2.0699999999999998E-3</v>
      </c>
      <c r="R257" s="141">
        <f t="shared" si="52"/>
        <v>1.6559999999999998E-2</v>
      </c>
      <c r="S257" s="141">
        <v>0</v>
      </c>
      <c r="T257" s="142">
        <f t="shared" si="53"/>
        <v>0</v>
      </c>
      <c r="AR257" s="143" t="s">
        <v>204</v>
      </c>
      <c r="AT257" s="143" t="s">
        <v>139</v>
      </c>
      <c r="AU257" s="143" t="s">
        <v>144</v>
      </c>
      <c r="AY257" s="13" t="s">
        <v>137</v>
      </c>
      <c r="BE257" s="144">
        <f t="shared" si="54"/>
        <v>0</v>
      </c>
      <c r="BF257" s="144">
        <f t="shared" si="55"/>
        <v>0</v>
      </c>
      <c r="BG257" s="144">
        <f t="shared" si="56"/>
        <v>0</v>
      </c>
      <c r="BH257" s="144">
        <f t="shared" si="57"/>
        <v>0</v>
      </c>
      <c r="BI257" s="144">
        <f t="shared" si="58"/>
        <v>0</v>
      </c>
      <c r="BJ257" s="13" t="s">
        <v>144</v>
      </c>
      <c r="BK257" s="144">
        <f t="shared" si="59"/>
        <v>0</v>
      </c>
      <c r="BL257" s="13" t="s">
        <v>204</v>
      </c>
      <c r="BM257" s="143" t="s">
        <v>586</v>
      </c>
    </row>
    <row r="258" spans="2:65" s="1" customFormat="1" ht="24.2" customHeight="1">
      <c r="B258" s="29"/>
      <c r="C258" s="131" t="s">
        <v>587</v>
      </c>
      <c r="D258" s="131" t="s">
        <v>139</v>
      </c>
      <c r="E258" s="132" t="s">
        <v>588</v>
      </c>
      <c r="F258" s="133" t="s">
        <v>589</v>
      </c>
      <c r="G258" s="134" t="s">
        <v>354</v>
      </c>
      <c r="H258" s="135">
        <v>15</v>
      </c>
      <c r="I258" s="136"/>
      <c r="J258" s="137">
        <f t="shared" si="50"/>
        <v>0</v>
      </c>
      <c r="K258" s="138"/>
      <c r="L258" s="29"/>
      <c r="M258" s="139" t="s">
        <v>1</v>
      </c>
      <c r="N258" s="140" t="s">
        <v>48</v>
      </c>
      <c r="P258" s="141">
        <f t="shared" si="51"/>
        <v>0</v>
      </c>
      <c r="Q258" s="141">
        <v>3.8600000000000001E-3</v>
      </c>
      <c r="R258" s="141">
        <f t="shared" si="52"/>
        <v>5.79E-2</v>
      </c>
      <c r="S258" s="141">
        <v>0</v>
      </c>
      <c r="T258" s="142">
        <f t="shared" si="53"/>
        <v>0</v>
      </c>
      <c r="AR258" s="143" t="s">
        <v>204</v>
      </c>
      <c r="AT258" s="143" t="s">
        <v>139</v>
      </c>
      <c r="AU258" s="143" t="s">
        <v>144</v>
      </c>
      <c r="AY258" s="13" t="s">
        <v>137</v>
      </c>
      <c r="BE258" s="144">
        <f t="shared" si="54"/>
        <v>0</v>
      </c>
      <c r="BF258" s="144">
        <f t="shared" si="55"/>
        <v>0</v>
      </c>
      <c r="BG258" s="144">
        <f t="shared" si="56"/>
        <v>0</v>
      </c>
      <c r="BH258" s="144">
        <f t="shared" si="57"/>
        <v>0</v>
      </c>
      <c r="BI258" s="144">
        <f t="shared" si="58"/>
        <v>0</v>
      </c>
      <c r="BJ258" s="13" t="s">
        <v>144</v>
      </c>
      <c r="BK258" s="144">
        <f t="shared" si="59"/>
        <v>0</v>
      </c>
      <c r="BL258" s="13" t="s">
        <v>204</v>
      </c>
      <c r="BM258" s="143" t="s">
        <v>590</v>
      </c>
    </row>
    <row r="259" spans="2:65" s="1" customFormat="1" ht="24.2" customHeight="1">
      <c r="B259" s="29"/>
      <c r="C259" s="131" t="s">
        <v>591</v>
      </c>
      <c r="D259" s="131" t="s">
        <v>139</v>
      </c>
      <c r="E259" s="132" t="s">
        <v>592</v>
      </c>
      <c r="F259" s="133" t="s">
        <v>593</v>
      </c>
      <c r="G259" s="134" t="s">
        <v>354</v>
      </c>
      <c r="H259" s="135">
        <v>24</v>
      </c>
      <c r="I259" s="136"/>
      <c r="J259" s="137">
        <f t="shared" si="50"/>
        <v>0</v>
      </c>
      <c r="K259" s="138"/>
      <c r="L259" s="29"/>
      <c r="M259" s="139" t="s">
        <v>1</v>
      </c>
      <c r="N259" s="140" t="s">
        <v>48</v>
      </c>
      <c r="P259" s="141">
        <f t="shared" si="51"/>
        <v>0</v>
      </c>
      <c r="Q259" s="141">
        <v>1.6999999999999999E-3</v>
      </c>
      <c r="R259" s="141">
        <f t="shared" si="52"/>
        <v>4.0799999999999996E-2</v>
      </c>
      <c r="S259" s="141">
        <v>0</v>
      </c>
      <c r="T259" s="142">
        <f t="shared" si="53"/>
        <v>0</v>
      </c>
      <c r="AR259" s="143" t="s">
        <v>204</v>
      </c>
      <c r="AT259" s="143" t="s">
        <v>139</v>
      </c>
      <c r="AU259" s="143" t="s">
        <v>144</v>
      </c>
      <c r="AY259" s="13" t="s">
        <v>137</v>
      </c>
      <c r="BE259" s="144">
        <f t="shared" si="54"/>
        <v>0</v>
      </c>
      <c r="BF259" s="144">
        <f t="shared" si="55"/>
        <v>0</v>
      </c>
      <c r="BG259" s="144">
        <f t="shared" si="56"/>
        <v>0</v>
      </c>
      <c r="BH259" s="144">
        <f t="shared" si="57"/>
        <v>0</v>
      </c>
      <c r="BI259" s="144">
        <f t="shared" si="58"/>
        <v>0</v>
      </c>
      <c r="BJ259" s="13" t="s">
        <v>144</v>
      </c>
      <c r="BK259" s="144">
        <f t="shared" si="59"/>
        <v>0</v>
      </c>
      <c r="BL259" s="13" t="s">
        <v>204</v>
      </c>
      <c r="BM259" s="143" t="s">
        <v>594</v>
      </c>
    </row>
    <row r="260" spans="2:65" s="1" customFormat="1" ht="24.2" customHeight="1">
      <c r="B260" s="29"/>
      <c r="C260" s="131" t="s">
        <v>595</v>
      </c>
      <c r="D260" s="131" t="s">
        <v>139</v>
      </c>
      <c r="E260" s="132" t="s">
        <v>596</v>
      </c>
      <c r="F260" s="133" t="s">
        <v>597</v>
      </c>
      <c r="G260" s="134" t="s">
        <v>354</v>
      </c>
      <c r="H260" s="135">
        <v>2</v>
      </c>
      <c r="I260" s="136"/>
      <c r="J260" s="137">
        <f t="shared" si="50"/>
        <v>0</v>
      </c>
      <c r="K260" s="138"/>
      <c r="L260" s="29"/>
      <c r="M260" s="139" t="s">
        <v>1</v>
      </c>
      <c r="N260" s="140" t="s">
        <v>48</v>
      </c>
      <c r="P260" s="141">
        <f t="shared" si="51"/>
        <v>0</v>
      </c>
      <c r="Q260" s="141">
        <v>3.7100000000000002E-3</v>
      </c>
      <c r="R260" s="141">
        <f t="shared" si="52"/>
        <v>7.4200000000000004E-3</v>
      </c>
      <c r="S260" s="141">
        <v>0</v>
      </c>
      <c r="T260" s="142">
        <f t="shared" si="53"/>
        <v>0</v>
      </c>
      <c r="AR260" s="143" t="s">
        <v>204</v>
      </c>
      <c r="AT260" s="143" t="s">
        <v>139</v>
      </c>
      <c r="AU260" s="143" t="s">
        <v>144</v>
      </c>
      <c r="AY260" s="13" t="s">
        <v>137</v>
      </c>
      <c r="BE260" s="144">
        <f t="shared" si="54"/>
        <v>0</v>
      </c>
      <c r="BF260" s="144">
        <f t="shared" si="55"/>
        <v>0</v>
      </c>
      <c r="BG260" s="144">
        <f t="shared" si="56"/>
        <v>0</v>
      </c>
      <c r="BH260" s="144">
        <f t="shared" si="57"/>
        <v>0</v>
      </c>
      <c r="BI260" s="144">
        <f t="shared" si="58"/>
        <v>0</v>
      </c>
      <c r="BJ260" s="13" t="s">
        <v>144</v>
      </c>
      <c r="BK260" s="144">
        <f t="shared" si="59"/>
        <v>0</v>
      </c>
      <c r="BL260" s="13" t="s">
        <v>204</v>
      </c>
      <c r="BM260" s="143" t="s">
        <v>598</v>
      </c>
    </row>
    <row r="261" spans="2:65" s="1" customFormat="1" ht="24.2" customHeight="1">
      <c r="B261" s="29"/>
      <c r="C261" s="131" t="s">
        <v>599</v>
      </c>
      <c r="D261" s="131" t="s">
        <v>139</v>
      </c>
      <c r="E261" s="132" t="s">
        <v>600</v>
      </c>
      <c r="F261" s="133" t="s">
        <v>597</v>
      </c>
      <c r="G261" s="134" t="s">
        <v>354</v>
      </c>
      <c r="H261" s="135">
        <v>27</v>
      </c>
      <c r="I261" s="136"/>
      <c r="J261" s="137">
        <f t="shared" si="50"/>
        <v>0</v>
      </c>
      <c r="K261" s="138"/>
      <c r="L261" s="29"/>
      <c r="M261" s="139" t="s">
        <v>1</v>
      </c>
      <c r="N261" s="140" t="s">
        <v>48</v>
      </c>
      <c r="P261" s="141">
        <f t="shared" si="51"/>
        <v>0</v>
      </c>
      <c r="Q261" s="141">
        <v>0</v>
      </c>
      <c r="R261" s="141">
        <f t="shared" si="52"/>
        <v>0</v>
      </c>
      <c r="S261" s="141">
        <v>0</v>
      </c>
      <c r="T261" s="142">
        <f t="shared" si="53"/>
        <v>0</v>
      </c>
      <c r="AR261" s="143" t="s">
        <v>204</v>
      </c>
      <c r="AT261" s="143" t="s">
        <v>139</v>
      </c>
      <c r="AU261" s="143" t="s">
        <v>144</v>
      </c>
      <c r="AY261" s="13" t="s">
        <v>137</v>
      </c>
      <c r="BE261" s="144">
        <f t="shared" si="54"/>
        <v>0</v>
      </c>
      <c r="BF261" s="144">
        <f t="shared" si="55"/>
        <v>0</v>
      </c>
      <c r="BG261" s="144">
        <f t="shared" si="56"/>
        <v>0</v>
      </c>
      <c r="BH261" s="144">
        <f t="shared" si="57"/>
        <v>0</v>
      </c>
      <c r="BI261" s="144">
        <f t="shared" si="58"/>
        <v>0</v>
      </c>
      <c r="BJ261" s="13" t="s">
        <v>144</v>
      </c>
      <c r="BK261" s="144">
        <f t="shared" si="59"/>
        <v>0</v>
      </c>
      <c r="BL261" s="13" t="s">
        <v>204</v>
      </c>
      <c r="BM261" s="143" t="s">
        <v>601</v>
      </c>
    </row>
    <row r="262" spans="2:65" s="1" customFormat="1" ht="24.2" customHeight="1">
      <c r="B262" s="29"/>
      <c r="C262" s="131" t="s">
        <v>602</v>
      </c>
      <c r="D262" s="131" t="s">
        <v>139</v>
      </c>
      <c r="E262" s="132" t="s">
        <v>603</v>
      </c>
      <c r="F262" s="133" t="s">
        <v>604</v>
      </c>
      <c r="G262" s="134" t="s">
        <v>354</v>
      </c>
      <c r="H262" s="135">
        <v>23</v>
      </c>
      <c r="I262" s="136"/>
      <c r="J262" s="137">
        <f t="shared" si="50"/>
        <v>0</v>
      </c>
      <c r="K262" s="138"/>
      <c r="L262" s="29"/>
      <c r="M262" s="139" t="s">
        <v>1</v>
      </c>
      <c r="N262" s="140" t="s">
        <v>48</v>
      </c>
      <c r="P262" s="141">
        <f t="shared" si="51"/>
        <v>0</v>
      </c>
      <c r="Q262" s="141">
        <v>7.6999999999999996E-4</v>
      </c>
      <c r="R262" s="141">
        <f t="shared" si="52"/>
        <v>1.771E-2</v>
      </c>
      <c r="S262" s="141">
        <v>0</v>
      </c>
      <c r="T262" s="142">
        <f t="shared" si="53"/>
        <v>0</v>
      </c>
      <c r="AR262" s="143" t="s">
        <v>204</v>
      </c>
      <c r="AT262" s="143" t="s">
        <v>139</v>
      </c>
      <c r="AU262" s="143" t="s">
        <v>144</v>
      </c>
      <c r="AY262" s="13" t="s">
        <v>137</v>
      </c>
      <c r="BE262" s="144">
        <f t="shared" si="54"/>
        <v>0</v>
      </c>
      <c r="BF262" s="144">
        <f t="shared" si="55"/>
        <v>0</v>
      </c>
      <c r="BG262" s="144">
        <f t="shared" si="56"/>
        <v>0</v>
      </c>
      <c r="BH262" s="144">
        <f t="shared" si="57"/>
        <v>0</v>
      </c>
      <c r="BI262" s="144">
        <f t="shared" si="58"/>
        <v>0</v>
      </c>
      <c r="BJ262" s="13" t="s">
        <v>144</v>
      </c>
      <c r="BK262" s="144">
        <f t="shared" si="59"/>
        <v>0</v>
      </c>
      <c r="BL262" s="13" t="s">
        <v>204</v>
      </c>
      <c r="BM262" s="143" t="s">
        <v>605</v>
      </c>
    </row>
    <row r="263" spans="2:65" s="1" customFormat="1" ht="24.2" customHeight="1">
      <c r="B263" s="29"/>
      <c r="C263" s="131" t="s">
        <v>606</v>
      </c>
      <c r="D263" s="131" t="s">
        <v>139</v>
      </c>
      <c r="E263" s="132" t="s">
        <v>607</v>
      </c>
      <c r="F263" s="133" t="s">
        <v>608</v>
      </c>
      <c r="G263" s="134" t="s">
        <v>354</v>
      </c>
      <c r="H263" s="135">
        <v>21</v>
      </c>
      <c r="I263" s="136"/>
      <c r="J263" s="137">
        <f t="shared" si="50"/>
        <v>0</v>
      </c>
      <c r="K263" s="138"/>
      <c r="L263" s="29"/>
      <c r="M263" s="139" t="s">
        <v>1</v>
      </c>
      <c r="N263" s="140" t="s">
        <v>48</v>
      </c>
      <c r="P263" s="141">
        <f t="shared" si="51"/>
        <v>0</v>
      </c>
      <c r="Q263" s="141">
        <v>8.3000000000000001E-4</v>
      </c>
      <c r="R263" s="141">
        <f t="shared" si="52"/>
        <v>1.7430000000000001E-2</v>
      </c>
      <c r="S263" s="141">
        <v>0</v>
      </c>
      <c r="T263" s="142">
        <f t="shared" si="53"/>
        <v>0</v>
      </c>
      <c r="AR263" s="143" t="s">
        <v>204</v>
      </c>
      <c r="AT263" s="143" t="s">
        <v>139</v>
      </c>
      <c r="AU263" s="143" t="s">
        <v>144</v>
      </c>
      <c r="AY263" s="13" t="s">
        <v>137</v>
      </c>
      <c r="BE263" s="144">
        <f t="shared" si="54"/>
        <v>0</v>
      </c>
      <c r="BF263" s="144">
        <f t="shared" si="55"/>
        <v>0</v>
      </c>
      <c r="BG263" s="144">
        <f t="shared" si="56"/>
        <v>0</v>
      </c>
      <c r="BH263" s="144">
        <f t="shared" si="57"/>
        <v>0</v>
      </c>
      <c r="BI263" s="144">
        <f t="shared" si="58"/>
        <v>0</v>
      </c>
      <c r="BJ263" s="13" t="s">
        <v>144</v>
      </c>
      <c r="BK263" s="144">
        <f t="shared" si="59"/>
        <v>0</v>
      </c>
      <c r="BL263" s="13" t="s">
        <v>204</v>
      </c>
      <c r="BM263" s="143" t="s">
        <v>609</v>
      </c>
    </row>
    <row r="264" spans="2:65" s="1" customFormat="1" ht="24.2" customHeight="1">
      <c r="B264" s="29"/>
      <c r="C264" s="131" t="s">
        <v>610</v>
      </c>
      <c r="D264" s="131" t="s">
        <v>139</v>
      </c>
      <c r="E264" s="132" t="s">
        <v>611</v>
      </c>
      <c r="F264" s="133" t="s">
        <v>612</v>
      </c>
      <c r="G264" s="134" t="s">
        <v>354</v>
      </c>
      <c r="H264" s="135">
        <v>16</v>
      </c>
      <c r="I264" s="136"/>
      <c r="J264" s="137">
        <f t="shared" si="50"/>
        <v>0</v>
      </c>
      <c r="K264" s="138"/>
      <c r="L264" s="29"/>
      <c r="M264" s="139" t="s">
        <v>1</v>
      </c>
      <c r="N264" s="140" t="s">
        <v>48</v>
      </c>
      <c r="P264" s="141">
        <f t="shared" si="51"/>
        <v>0</v>
      </c>
      <c r="Q264" s="141">
        <v>2.3900000000000002E-3</v>
      </c>
      <c r="R264" s="141">
        <f t="shared" si="52"/>
        <v>3.8240000000000003E-2</v>
      </c>
      <c r="S264" s="141">
        <v>0</v>
      </c>
      <c r="T264" s="142">
        <f t="shared" si="53"/>
        <v>0</v>
      </c>
      <c r="AR264" s="143" t="s">
        <v>204</v>
      </c>
      <c r="AT264" s="143" t="s">
        <v>139</v>
      </c>
      <c r="AU264" s="143" t="s">
        <v>144</v>
      </c>
      <c r="AY264" s="13" t="s">
        <v>137</v>
      </c>
      <c r="BE264" s="144">
        <f t="shared" si="54"/>
        <v>0</v>
      </c>
      <c r="BF264" s="144">
        <f t="shared" si="55"/>
        <v>0</v>
      </c>
      <c r="BG264" s="144">
        <f t="shared" si="56"/>
        <v>0</v>
      </c>
      <c r="BH264" s="144">
        <f t="shared" si="57"/>
        <v>0</v>
      </c>
      <c r="BI264" s="144">
        <f t="shared" si="58"/>
        <v>0</v>
      </c>
      <c r="BJ264" s="13" t="s">
        <v>144</v>
      </c>
      <c r="BK264" s="144">
        <f t="shared" si="59"/>
        <v>0</v>
      </c>
      <c r="BL264" s="13" t="s">
        <v>204</v>
      </c>
      <c r="BM264" s="143" t="s">
        <v>613</v>
      </c>
    </row>
    <row r="265" spans="2:65" s="1" customFormat="1" ht="24.2" customHeight="1">
      <c r="B265" s="29"/>
      <c r="C265" s="131" t="s">
        <v>614</v>
      </c>
      <c r="D265" s="131" t="s">
        <v>139</v>
      </c>
      <c r="E265" s="132" t="s">
        <v>615</v>
      </c>
      <c r="F265" s="133" t="s">
        <v>616</v>
      </c>
      <c r="G265" s="134" t="s">
        <v>354</v>
      </c>
      <c r="H265" s="135">
        <v>6</v>
      </c>
      <c r="I265" s="136"/>
      <c r="J265" s="137">
        <f t="shared" si="50"/>
        <v>0</v>
      </c>
      <c r="K265" s="138"/>
      <c r="L265" s="29"/>
      <c r="M265" s="139" t="s">
        <v>1</v>
      </c>
      <c r="N265" s="140" t="s">
        <v>48</v>
      </c>
      <c r="P265" s="141">
        <f t="shared" si="51"/>
        <v>0</v>
      </c>
      <c r="Q265" s="141">
        <v>0</v>
      </c>
      <c r="R265" s="141">
        <f t="shared" si="52"/>
        <v>0</v>
      </c>
      <c r="S265" s="141">
        <v>0</v>
      </c>
      <c r="T265" s="142">
        <f t="shared" si="53"/>
        <v>0</v>
      </c>
      <c r="AR265" s="143" t="s">
        <v>204</v>
      </c>
      <c r="AT265" s="143" t="s">
        <v>139</v>
      </c>
      <c r="AU265" s="143" t="s">
        <v>144</v>
      </c>
      <c r="AY265" s="13" t="s">
        <v>137</v>
      </c>
      <c r="BE265" s="144">
        <f t="shared" si="54"/>
        <v>0</v>
      </c>
      <c r="BF265" s="144">
        <f t="shared" si="55"/>
        <v>0</v>
      </c>
      <c r="BG265" s="144">
        <f t="shared" si="56"/>
        <v>0</v>
      </c>
      <c r="BH265" s="144">
        <f t="shared" si="57"/>
        <v>0</v>
      </c>
      <c r="BI265" s="144">
        <f t="shared" si="58"/>
        <v>0</v>
      </c>
      <c r="BJ265" s="13" t="s">
        <v>144</v>
      </c>
      <c r="BK265" s="144">
        <f t="shared" si="59"/>
        <v>0</v>
      </c>
      <c r="BL265" s="13" t="s">
        <v>204</v>
      </c>
      <c r="BM265" s="143" t="s">
        <v>617</v>
      </c>
    </row>
    <row r="266" spans="2:65" s="1" customFormat="1" ht="24.2" customHeight="1">
      <c r="B266" s="29"/>
      <c r="C266" s="131" t="s">
        <v>618</v>
      </c>
      <c r="D266" s="131" t="s">
        <v>139</v>
      </c>
      <c r="E266" s="132" t="s">
        <v>619</v>
      </c>
      <c r="F266" s="133" t="s">
        <v>620</v>
      </c>
      <c r="G266" s="134" t="s">
        <v>354</v>
      </c>
      <c r="H266" s="135">
        <v>48</v>
      </c>
      <c r="I266" s="136"/>
      <c r="J266" s="137">
        <f t="shared" si="50"/>
        <v>0</v>
      </c>
      <c r="K266" s="138"/>
      <c r="L266" s="29"/>
      <c r="M266" s="139" t="s">
        <v>1</v>
      </c>
      <c r="N266" s="140" t="s">
        <v>48</v>
      </c>
      <c r="P266" s="141">
        <f t="shared" si="51"/>
        <v>0</v>
      </c>
      <c r="Q266" s="141">
        <v>1.64E-3</v>
      </c>
      <c r="R266" s="141">
        <f t="shared" si="52"/>
        <v>7.8719999999999998E-2</v>
      </c>
      <c r="S266" s="141">
        <v>0</v>
      </c>
      <c r="T266" s="142">
        <f t="shared" si="53"/>
        <v>0</v>
      </c>
      <c r="AR266" s="143" t="s">
        <v>204</v>
      </c>
      <c r="AT266" s="143" t="s">
        <v>139</v>
      </c>
      <c r="AU266" s="143" t="s">
        <v>144</v>
      </c>
      <c r="AY266" s="13" t="s">
        <v>137</v>
      </c>
      <c r="BE266" s="144">
        <f t="shared" si="54"/>
        <v>0</v>
      </c>
      <c r="BF266" s="144">
        <f t="shared" si="55"/>
        <v>0</v>
      </c>
      <c r="BG266" s="144">
        <f t="shared" si="56"/>
        <v>0</v>
      </c>
      <c r="BH266" s="144">
        <f t="shared" si="57"/>
        <v>0</v>
      </c>
      <c r="BI266" s="144">
        <f t="shared" si="58"/>
        <v>0</v>
      </c>
      <c r="BJ266" s="13" t="s">
        <v>144</v>
      </c>
      <c r="BK266" s="144">
        <f t="shared" si="59"/>
        <v>0</v>
      </c>
      <c r="BL266" s="13" t="s">
        <v>204</v>
      </c>
      <c r="BM266" s="143" t="s">
        <v>621</v>
      </c>
    </row>
    <row r="267" spans="2:65" s="1" customFormat="1" ht="24.2" customHeight="1">
      <c r="B267" s="29"/>
      <c r="C267" s="131" t="s">
        <v>622</v>
      </c>
      <c r="D267" s="131" t="s">
        <v>139</v>
      </c>
      <c r="E267" s="132" t="s">
        <v>623</v>
      </c>
      <c r="F267" s="133" t="s">
        <v>624</v>
      </c>
      <c r="G267" s="134" t="s">
        <v>153</v>
      </c>
      <c r="H267" s="135">
        <v>16</v>
      </c>
      <c r="I267" s="136"/>
      <c r="J267" s="137">
        <f t="shared" si="50"/>
        <v>0</v>
      </c>
      <c r="K267" s="138"/>
      <c r="L267" s="29"/>
      <c r="M267" s="139" t="s">
        <v>1</v>
      </c>
      <c r="N267" s="140" t="s">
        <v>48</v>
      </c>
      <c r="P267" s="141">
        <f t="shared" si="51"/>
        <v>0</v>
      </c>
      <c r="Q267" s="141">
        <v>0</v>
      </c>
      <c r="R267" s="141">
        <f t="shared" si="52"/>
        <v>0</v>
      </c>
      <c r="S267" s="141">
        <v>0</v>
      </c>
      <c r="T267" s="142">
        <f t="shared" si="53"/>
        <v>0</v>
      </c>
      <c r="AR267" s="143" t="s">
        <v>204</v>
      </c>
      <c r="AT267" s="143" t="s">
        <v>139</v>
      </c>
      <c r="AU267" s="143" t="s">
        <v>144</v>
      </c>
      <c r="AY267" s="13" t="s">
        <v>137</v>
      </c>
      <c r="BE267" s="144">
        <f t="shared" si="54"/>
        <v>0</v>
      </c>
      <c r="BF267" s="144">
        <f t="shared" si="55"/>
        <v>0</v>
      </c>
      <c r="BG267" s="144">
        <f t="shared" si="56"/>
        <v>0</v>
      </c>
      <c r="BH267" s="144">
        <f t="shared" si="57"/>
        <v>0</v>
      </c>
      <c r="BI267" s="144">
        <f t="shared" si="58"/>
        <v>0</v>
      </c>
      <c r="BJ267" s="13" t="s">
        <v>144</v>
      </c>
      <c r="BK267" s="144">
        <f t="shared" si="59"/>
        <v>0</v>
      </c>
      <c r="BL267" s="13" t="s">
        <v>204</v>
      </c>
      <c r="BM267" s="143" t="s">
        <v>625</v>
      </c>
    </row>
    <row r="268" spans="2:65" s="1" customFormat="1" ht="24.2" customHeight="1">
      <c r="B268" s="29"/>
      <c r="C268" s="131" t="s">
        <v>626</v>
      </c>
      <c r="D268" s="131" t="s">
        <v>139</v>
      </c>
      <c r="E268" s="132" t="s">
        <v>627</v>
      </c>
      <c r="F268" s="133" t="s">
        <v>628</v>
      </c>
      <c r="G268" s="134" t="s">
        <v>153</v>
      </c>
      <c r="H268" s="135">
        <v>3</v>
      </c>
      <c r="I268" s="136"/>
      <c r="J268" s="137">
        <f t="shared" si="50"/>
        <v>0</v>
      </c>
      <c r="K268" s="138"/>
      <c r="L268" s="29"/>
      <c r="M268" s="139" t="s">
        <v>1</v>
      </c>
      <c r="N268" s="140" t="s">
        <v>48</v>
      </c>
      <c r="P268" s="141">
        <f t="shared" si="51"/>
        <v>0</v>
      </c>
      <c r="Q268" s="141">
        <v>0</v>
      </c>
      <c r="R268" s="141">
        <f t="shared" si="52"/>
        <v>0</v>
      </c>
      <c r="S268" s="141">
        <v>0</v>
      </c>
      <c r="T268" s="142">
        <f t="shared" si="53"/>
        <v>0</v>
      </c>
      <c r="AR268" s="143" t="s">
        <v>204</v>
      </c>
      <c r="AT268" s="143" t="s">
        <v>139</v>
      </c>
      <c r="AU268" s="143" t="s">
        <v>144</v>
      </c>
      <c r="AY268" s="13" t="s">
        <v>137</v>
      </c>
      <c r="BE268" s="144">
        <f t="shared" si="54"/>
        <v>0</v>
      </c>
      <c r="BF268" s="144">
        <f t="shared" si="55"/>
        <v>0</v>
      </c>
      <c r="BG268" s="144">
        <f t="shared" si="56"/>
        <v>0</v>
      </c>
      <c r="BH268" s="144">
        <f t="shared" si="57"/>
        <v>0</v>
      </c>
      <c r="BI268" s="144">
        <f t="shared" si="58"/>
        <v>0</v>
      </c>
      <c r="BJ268" s="13" t="s">
        <v>144</v>
      </c>
      <c r="BK268" s="144">
        <f t="shared" si="59"/>
        <v>0</v>
      </c>
      <c r="BL268" s="13" t="s">
        <v>204</v>
      </c>
      <c r="BM268" s="143" t="s">
        <v>629</v>
      </c>
    </row>
    <row r="269" spans="2:65" s="1" customFormat="1" ht="24.2" customHeight="1">
      <c r="B269" s="29"/>
      <c r="C269" s="131" t="s">
        <v>630</v>
      </c>
      <c r="D269" s="131" t="s">
        <v>139</v>
      </c>
      <c r="E269" s="132" t="s">
        <v>631</v>
      </c>
      <c r="F269" s="133" t="s">
        <v>632</v>
      </c>
      <c r="G269" s="134" t="s">
        <v>153</v>
      </c>
      <c r="H269" s="135">
        <v>3</v>
      </c>
      <c r="I269" s="136"/>
      <c r="J269" s="137">
        <f t="shared" si="50"/>
        <v>0</v>
      </c>
      <c r="K269" s="138"/>
      <c r="L269" s="29"/>
      <c r="M269" s="139" t="s">
        <v>1</v>
      </c>
      <c r="N269" s="140" t="s">
        <v>48</v>
      </c>
      <c r="P269" s="141">
        <f t="shared" si="51"/>
        <v>0</v>
      </c>
      <c r="Q269" s="141">
        <v>0</v>
      </c>
      <c r="R269" s="141">
        <f t="shared" si="52"/>
        <v>0</v>
      </c>
      <c r="S269" s="141">
        <v>0</v>
      </c>
      <c r="T269" s="142">
        <f t="shared" si="53"/>
        <v>0</v>
      </c>
      <c r="AR269" s="143" t="s">
        <v>204</v>
      </c>
      <c r="AT269" s="143" t="s">
        <v>139</v>
      </c>
      <c r="AU269" s="143" t="s">
        <v>144</v>
      </c>
      <c r="AY269" s="13" t="s">
        <v>137</v>
      </c>
      <c r="BE269" s="144">
        <f t="shared" si="54"/>
        <v>0</v>
      </c>
      <c r="BF269" s="144">
        <f t="shared" si="55"/>
        <v>0</v>
      </c>
      <c r="BG269" s="144">
        <f t="shared" si="56"/>
        <v>0</v>
      </c>
      <c r="BH269" s="144">
        <f t="shared" si="57"/>
        <v>0</v>
      </c>
      <c r="BI269" s="144">
        <f t="shared" si="58"/>
        <v>0</v>
      </c>
      <c r="BJ269" s="13" t="s">
        <v>144</v>
      </c>
      <c r="BK269" s="144">
        <f t="shared" si="59"/>
        <v>0</v>
      </c>
      <c r="BL269" s="13" t="s">
        <v>204</v>
      </c>
      <c r="BM269" s="143" t="s">
        <v>633</v>
      </c>
    </row>
    <row r="270" spans="2:65" s="1" customFormat="1" ht="21.75" customHeight="1">
      <c r="B270" s="29"/>
      <c r="C270" s="131" t="s">
        <v>634</v>
      </c>
      <c r="D270" s="131" t="s">
        <v>139</v>
      </c>
      <c r="E270" s="132" t="s">
        <v>635</v>
      </c>
      <c r="F270" s="133" t="s">
        <v>636</v>
      </c>
      <c r="G270" s="134" t="s">
        <v>153</v>
      </c>
      <c r="H270" s="135">
        <v>10</v>
      </c>
      <c r="I270" s="136"/>
      <c r="J270" s="137">
        <f t="shared" si="50"/>
        <v>0</v>
      </c>
      <c r="K270" s="138"/>
      <c r="L270" s="29"/>
      <c r="M270" s="139" t="s">
        <v>1</v>
      </c>
      <c r="N270" s="140" t="s">
        <v>48</v>
      </c>
      <c r="P270" s="141">
        <f t="shared" si="51"/>
        <v>0</v>
      </c>
      <c r="Q270" s="141">
        <v>0</v>
      </c>
      <c r="R270" s="141">
        <f t="shared" si="52"/>
        <v>0</v>
      </c>
      <c r="S270" s="141">
        <v>0</v>
      </c>
      <c r="T270" s="142">
        <f t="shared" si="53"/>
        <v>0</v>
      </c>
      <c r="AR270" s="143" t="s">
        <v>204</v>
      </c>
      <c r="AT270" s="143" t="s">
        <v>139</v>
      </c>
      <c r="AU270" s="143" t="s">
        <v>144</v>
      </c>
      <c r="AY270" s="13" t="s">
        <v>137</v>
      </c>
      <c r="BE270" s="144">
        <f t="shared" si="54"/>
        <v>0</v>
      </c>
      <c r="BF270" s="144">
        <f t="shared" si="55"/>
        <v>0</v>
      </c>
      <c r="BG270" s="144">
        <f t="shared" si="56"/>
        <v>0</v>
      </c>
      <c r="BH270" s="144">
        <f t="shared" si="57"/>
        <v>0</v>
      </c>
      <c r="BI270" s="144">
        <f t="shared" si="58"/>
        <v>0</v>
      </c>
      <c r="BJ270" s="13" t="s">
        <v>144</v>
      </c>
      <c r="BK270" s="144">
        <f t="shared" si="59"/>
        <v>0</v>
      </c>
      <c r="BL270" s="13" t="s">
        <v>204</v>
      </c>
      <c r="BM270" s="143" t="s">
        <v>637</v>
      </c>
    </row>
    <row r="271" spans="2:65" s="1" customFormat="1" ht="24.2" customHeight="1">
      <c r="B271" s="29"/>
      <c r="C271" s="131" t="s">
        <v>638</v>
      </c>
      <c r="D271" s="131" t="s">
        <v>139</v>
      </c>
      <c r="E271" s="132" t="s">
        <v>639</v>
      </c>
      <c r="F271" s="133" t="s">
        <v>640</v>
      </c>
      <c r="G271" s="134" t="s">
        <v>153</v>
      </c>
      <c r="H271" s="135">
        <v>6</v>
      </c>
      <c r="I271" s="136"/>
      <c r="J271" s="137">
        <f t="shared" si="50"/>
        <v>0</v>
      </c>
      <c r="K271" s="138"/>
      <c r="L271" s="29"/>
      <c r="M271" s="139" t="s">
        <v>1</v>
      </c>
      <c r="N271" s="140" t="s">
        <v>48</v>
      </c>
      <c r="P271" s="141">
        <f t="shared" si="51"/>
        <v>0</v>
      </c>
      <c r="Q271" s="141">
        <v>4.6000000000000001E-4</v>
      </c>
      <c r="R271" s="141">
        <f t="shared" si="52"/>
        <v>2.7600000000000003E-3</v>
      </c>
      <c r="S271" s="141">
        <v>0</v>
      </c>
      <c r="T271" s="142">
        <f t="shared" si="53"/>
        <v>0</v>
      </c>
      <c r="AR271" s="143" t="s">
        <v>204</v>
      </c>
      <c r="AT271" s="143" t="s">
        <v>139</v>
      </c>
      <c r="AU271" s="143" t="s">
        <v>144</v>
      </c>
      <c r="AY271" s="13" t="s">
        <v>137</v>
      </c>
      <c r="BE271" s="144">
        <f t="shared" si="54"/>
        <v>0</v>
      </c>
      <c r="BF271" s="144">
        <f t="shared" si="55"/>
        <v>0</v>
      </c>
      <c r="BG271" s="144">
        <f t="shared" si="56"/>
        <v>0</v>
      </c>
      <c r="BH271" s="144">
        <f t="shared" si="57"/>
        <v>0</v>
      </c>
      <c r="BI271" s="144">
        <f t="shared" si="58"/>
        <v>0</v>
      </c>
      <c r="BJ271" s="13" t="s">
        <v>144</v>
      </c>
      <c r="BK271" s="144">
        <f t="shared" si="59"/>
        <v>0</v>
      </c>
      <c r="BL271" s="13" t="s">
        <v>204</v>
      </c>
      <c r="BM271" s="143" t="s">
        <v>641</v>
      </c>
    </row>
    <row r="272" spans="2:65" s="1" customFormat="1" ht="44.25" customHeight="1">
      <c r="B272" s="29"/>
      <c r="C272" s="145" t="s">
        <v>642</v>
      </c>
      <c r="D272" s="145" t="s">
        <v>225</v>
      </c>
      <c r="E272" s="146" t="s">
        <v>643</v>
      </c>
      <c r="F272" s="147" t="s">
        <v>644</v>
      </c>
      <c r="G272" s="148" t="s">
        <v>153</v>
      </c>
      <c r="H272" s="149">
        <v>6</v>
      </c>
      <c r="I272" s="150"/>
      <c r="J272" s="151">
        <f t="shared" si="50"/>
        <v>0</v>
      </c>
      <c r="K272" s="152"/>
      <c r="L272" s="153"/>
      <c r="M272" s="154" t="s">
        <v>1</v>
      </c>
      <c r="N272" s="155" t="s">
        <v>48</v>
      </c>
      <c r="P272" s="141">
        <f t="shared" si="51"/>
        <v>0</v>
      </c>
      <c r="Q272" s="141">
        <v>3.0799999999999998E-3</v>
      </c>
      <c r="R272" s="141">
        <f t="shared" si="52"/>
        <v>1.848E-2</v>
      </c>
      <c r="S272" s="141">
        <v>0</v>
      </c>
      <c r="T272" s="142">
        <f t="shared" si="53"/>
        <v>0</v>
      </c>
      <c r="AR272" s="143" t="s">
        <v>270</v>
      </c>
      <c r="AT272" s="143" t="s">
        <v>225</v>
      </c>
      <c r="AU272" s="143" t="s">
        <v>144</v>
      </c>
      <c r="AY272" s="13" t="s">
        <v>137</v>
      </c>
      <c r="BE272" s="144">
        <f t="shared" si="54"/>
        <v>0</v>
      </c>
      <c r="BF272" s="144">
        <f t="shared" si="55"/>
        <v>0</v>
      </c>
      <c r="BG272" s="144">
        <f t="shared" si="56"/>
        <v>0</v>
      </c>
      <c r="BH272" s="144">
        <f t="shared" si="57"/>
        <v>0</v>
      </c>
      <c r="BI272" s="144">
        <f t="shared" si="58"/>
        <v>0</v>
      </c>
      <c r="BJ272" s="13" t="s">
        <v>144</v>
      </c>
      <c r="BK272" s="144">
        <f t="shared" si="59"/>
        <v>0</v>
      </c>
      <c r="BL272" s="13" t="s">
        <v>204</v>
      </c>
      <c r="BM272" s="143" t="s">
        <v>645</v>
      </c>
    </row>
    <row r="273" spans="2:65" s="1" customFormat="1" ht="16.5" customHeight="1">
      <c r="B273" s="29"/>
      <c r="C273" s="131" t="s">
        <v>646</v>
      </c>
      <c r="D273" s="131" t="s">
        <v>139</v>
      </c>
      <c r="E273" s="132" t="s">
        <v>647</v>
      </c>
      <c r="F273" s="133" t="s">
        <v>648</v>
      </c>
      <c r="G273" s="134" t="s">
        <v>153</v>
      </c>
      <c r="H273" s="135">
        <v>3</v>
      </c>
      <c r="I273" s="136"/>
      <c r="J273" s="137">
        <f t="shared" si="50"/>
        <v>0</v>
      </c>
      <c r="K273" s="138"/>
      <c r="L273" s="29"/>
      <c r="M273" s="139" t="s">
        <v>1</v>
      </c>
      <c r="N273" s="140" t="s">
        <v>48</v>
      </c>
      <c r="P273" s="141">
        <f t="shared" si="51"/>
        <v>0</v>
      </c>
      <c r="Q273" s="141">
        <v>3.2000000000000003E-4</v>
      </c>
      <c r="R273" s="141">
        <f t="shared" si="52"/>
        <v>9.6000000000000013E-4</v>
      </c>
      <c r="S273" s="141">
        <v>0</v>
      </c>
      <c r="T273" s="142">
        <f t="shared" si="53"/>
        <v>0</v>
      </c>
      <c r="AR273" s="143" t="s">
        <v>204</v>
      </c>
      <c r="AT273" s="143" t="s">
        <v>139</v>
      </c>
      <c r="AU273" s="143" t="s">
        <v>144</v>
      </c>
      <c r="AY273" s="13" t="s">
        <v>137</v>
      </c>
      <c r="BE273" s="144">
        <f t="shared" si="54"/>
        <v>0</v>
      </c>
      <c r="BF273" s="144">
        <f t="shared" si="55"/>
        <v>0</v>
      </c>
      <c r="BG273" s="144">
        <f t="shared" si="56"/>
        <v>0</v>
      </c>
      <c r="BH273" s="144">
        <f t="shared" si="57"/>
        <v>0</v>
      </c>
      <c r="BI273" s="144">
        <f t="shared" si="58"/>
        <v>0</v>
      </c>
      <c r="BJ273" s="13" t="s">
        <v>144</v>
      </c>
      <c r="BK273" s="144">
        <f t="shared" si="59"/>
        <v>0</v>
      </c>
      <c r="BL273" s="13" t="s">
        <v>204</v>
      </c>
      <c r="BM273" s="143" t="s">
        <v>649</v>
      </c>
    </row>
    <row r="274" spans="2:65" s="1" customFormat="1" ht="16.5" customHeight="1">
      <c r="B274" s="29"/>
      <c r="C274" s="131" t="s">
        <v>650</v>
      </c>
      <c r="D274" s="131" t="s">
        <v>139</v>
      </c>
      <c r="E274" s="132" t="s">
        <v>651</v>
      </c>
      <c r="F274" s="133" t="s">
        <v>652</v>
      </c>
      <c r="G274" s="134" t="s">
        <v>153</v>
      </c>
      <c r="H274" s="135">
        <v>2</v>
      </c>
      <c r="I274" s="136"/>
      <c r="J274" s="137">
        <f t="shared" si="50"/>
        <v>0</v>
      </c>
      <c r="K274" s="138"/>
      <c r="L274" s="29"/>
      <c r="M274" s="139" t="s">
        <v>1</v>
      </c>
      <c r="N274" s="140" t="s">
        <v>48</v>
      </c>
      <c r="P274" s="141">
        <f t="shared" si="51"/>
        <v>0</v>
      </c>
      <c r="Q274" s="141">
        <v>6.4000000000000005E-4</v>
      </c>
      <c r="R274" s="141">
        <f t="shared" si="52"/>
        <v>1.2800000000000001E-3</v>
      </c>
      <c r="S274" s="141">
        <v>0</v>
      </c>
      <c r="T274" s="142">
        <f t="shared" si="53"/>
        <v>0</v>
      </c>
      <c r="AR274" s="143" t="s">
        <v>204</v>
      </c>
      <c r="AT274" s="143" t="s">
        <v>139</v>
      </c>
      <c r="AU274" s="143" t="s">
        <v>144</v>
      </c>
      <c r="AY274" s="13" t="s">
        <v>137</v>
      </c>
      <c r="BE274" s="144">
        <f t="shared" si="54"/>
        <v>0</v>
      </c>
      <c r="BF274" s="144">
        <f t="shared" si="55"/>
        <v>0</v>
      </c>
      <c r="BG274" s="144">
        <f t="shared" si="56"/>
        <v>0</v>
      </c>
      <c r="BH274" s="144">
        <f t="shared" si="57"/>
        <v>0</v>
      </c>
      <c r="BI274" s="144">
        <f t="shared" si="58"/>
        <v>0</v>
      </c>
      <c r="BJ274" s="13" t="s">
        <v>144</v>
      </c>
      <c r="BK274" s="144">
        <f t="shared" si="59"/>
        <v>0</v>
      </c>
      <c r="BL274" s="13" t="s">
        <v>204</v>
      </c>
      <c r="BM274" s="143" t="s">
        <v>653</v>
      </c>
    </row>
    <row r="275" spans="2:65" s="1" customFormat="1" ht="24.2" customHeight="1">
      <c r="B275" s="29"/>
      <c r="C275" s="131" t="s">
        <v>20</v>
      </c>
      <c r="D275" s="131" t="s">
        <v>139</v>
      </c>
      <c r="E275" s="132" t="s">
        <v>654</v>
      </c>
      <c r="F275" s="133" t="s">
        <v>655</v>
      </c>
      <c r="G275" s="134" t="s">
        <v>153</v>
      </c>
      <c r="H275" s="135">
        <v>1</v>
      </c>
      <c r="I275" s="136"/>
      <c r="J275" s="137">
        <f t="shared" si="50"/>
        <v>0</v>
      </c>
      <c r="K275" s="138"/>
      <c r="L275" s="29"/>
      <c r="M275" s="139" t="s">
        <v>1</v>
      </c>
      <c r="N275" s="140" t="s">
        <v>48</v>
      </c>
      <c r="P275" s="141">
        <f t="shared" si="51"/>
        <v>0</v>
      </c>
      <c r="Q275" s="141">
        <v>0</v>
      </c>
      <c r="R275" s="141">
        <f t="shared" si="52"/>
        <v>0</v>
      </c>
      <c r="S275" s="141">
        <v>0</v>
      </c>
      <c r="T275" s="142">
        <f t="shared" si="53"/>
        <v>0</v>
      </c>
      <c r="AR275" s="143" t="s">
        <v>204</v>
      </c>
      <c r="AT275" s="143" t="s">
        <v>139</v>
      </c>
      <c r="AU275" s="143" t="s">
        <v>144</v>
      </c>
      <c r="AY275" s="13" t="s">
        <v>137</v>
      </c>
      <c r="BE275" s="144">
        <f t="shared" si="54"/>
        <v>0</v>
      </c>
      <c r="BF275" s="144">
        <f t="shared" si="55"/>
        <v>0</v>
      </c>
      <c r="BG275" s="144">
        <f t="shared" si="56"/>
        <v>0</v>
      </c>
      <c r="BH275" s="144">
        <f t="shared" si="57"/>
        <v>0</v>
      </c>
      <c r="BI275" s="144">
        <f t="shared" si="58"/>
        <v>0</v>
      </c>
      <c r="BJ275" s="13" t="s">
        <v>144</v>
      </c>
      <c r="BK275" s="144">
        <f t="shared" si="59"/>
        <v>0</v>
      </c>
      <c r="BL275" s="13" t="s">
        <v>204</v>
      </c>
      <c r="BM275" s="143" t="s">
        <v>656</v>
      </c>
    </row>
    <row r="276" spans="2:65" s="1" customFormat="1" ht="44.25" customHeight="1">
      <c r="B276" s="29"/>
      <c r="C276" s="145" t="s">
        <v>657</v>
      </c>
      <c r="D276" s="145" t="s">
        <v>225</v>
      </c>
      <c r="E276" s="146" t="s">
        <v>658</v>
      </c>
      <c r="F276" s="147" t="s">
        <v>659</v>
      </c>
      <c r="G276" s="148" t="s">
        <v>153</v>
      </c>
      <c r="H276" s="149">
        <v>1</v>
      </c>
      <c r="I276" s="150"/>
      <c r="J276" s="151">
        <f t="shared" si="50"/>
        <v>0</v>
      </c>
      <c r="K276" s="152"/>
      <c r="L276" s="153"/>
      <c r="M276" s="154" t="s">
        <v>1</v>
      </c>
      <c r="N276" s="155" t="s">
        <v>48</v>
      </c>
      <c r="P276" s="141">
        <f t="shared" si="51"/>
        <v>0</v>
      </c>
      <c r="Q276" s="141">
        <v>3.6000000000000002E-4</v>
      </c>
      <c r="R276" s="141">
        <f t="shared" si="52"/>
        <v>3.6000000000000002E-4</v>
      </c>
      <c r="S276" s="141">
        <v>0</v>
      </c>
      <c r="T276" s="142">
        <f t="shared" si="53"/>
        <v>0</v>
      </c>
      <c r="AR276" s="143" t="s">
        <v>270</v>
      </c>
      <c r="AT276" s="143" t="s">
        <v>225</v>
      </c>
      <c r="AU276" s="143" t="s">
        <v>144</v>
      </c>
      <c r="AY276" s="13" t="s">
        <v>137</v>
      </c>
      <c r="BE276" s="144">
        <f t="shared" si="54"/>
        <v>0</v>
      </c>
      <c r="BF276" s="144">
        <f t="shared" si="55"/>
        <v>0</v>
      </c>
      <c r="BG276" s="144">
        <f t="shared" si="56"/>
        <v>0</v>
      </c>
      <c r="BH276" s="144">
        <f t="shared" si="57"/>
        <v>0</v>
      </c>
      <c r="BI276" s="144">
        <f t="shared" si="58"/>
        <v>0</v>
      </c>
      <c r="BJ276" s="13" t="s">
        <v>144</v>
      </c>
      <c r="BK276" s="144">
        <f t="shared" si="59"/>
        <v>0</v>
      </c>
      <c r="BL276" s="13" t="s">
        <v>204</v>
      </c>
      <c r="BM276" s="143" t="s">
        <v>660</v>
      </c>
    </row>
    <row r="277" spans="2:65" s="1" customFormat="1" ht="24.2" customHeight="1">
      <c r="B277" s="29"/>
      <c r="C277" s="131" t="s">
        <v>661</v>
      </c>
      <c r="D277" s="131" t="s">
        <v>139</v>
      </c>
      <c r="E277" s="132" t="s">
        <v>662</v>
      </c>
      <c r="F277" s="133" t="s">
        <v>663</v>
      </c>
      <c r="G277" s="134" t="s">
        <v>153</v>
      </c>
      <c r="H277" s="135">
        <v>2</v>
      </c>
      <c r="I277" s="136"/>
      <c r="J277" s="137">
        <f t="shared" si="50"/>
        <v>0</v>
      </c>
      <c r="K277" s="138"/>
      <c r="L277" s="29"/>
      <c r="M277" s="139" t="s">
        <v>1</v>
      </c>
      <c r="N277" s="140" t="s">
        <v>48</v>
      </c>
      <c r="P277" s="141">
        <f t="shared" si="51"/>
        <v>0</v>
      </c>
      <c r="Q277" s="141">
        <v>1.0000000000000001E-5</v>
      </c>
      <c r="R277" s="141">
        <f t="shared" si="52"/>
        <v>2.0000000000000002E-5</v>
      </c>
      <c r="S277" s="141">
        <v>0</v>
      </c>
      <c r="T277" s="142">
        <f t="shared" si="53"/>
        <v>0</v>
      </c>
      <c r="AR277" s="143" t="s">
        <v>204</v>
      </c>
      <c r="AT277" s="143" t="s">
        <v>139</v>
      </c>
      <c r="AU277" s="143" t="s">
        <v>144</v>
      </c>
      <c r="AY277" s="13" t="s">
        <v>137</v>
      </c>
      <c r="BE277" s="144">
        <f t="shared" si="54"/>
        <v>0</v>
      </c>
      <c r="BF277" s="144">
        <f t="shared" si="55"/>
        <v>0</v>
      </c>
      <c r="BG277" s="144">
        <f t="shared" si="56"/>
        <v>0</v>
      </c>
      <c r="BH277" s="144">
        <f t="shared" si="57"/>
        <v>0</v>
      </c>
      <c r="BI277" s="144">
        <f t="shared" si="58"/>
        <v>0</v>
      </c>
      <c r="BJ277" s="13" t="s">
        <v>144</v>
      </c>
      <c r="BK277" s="144">
        <f t="shared" si="59"/>
        <v>0</v>
      </c>
      <c r="BL277" s="13" t="s">
        <v>204</v>
      </c>
      <c r="BM277" s="143" t="s">
        <v>664</v>
      </c>
    </row>
    <row r="278" spans="2:65" s="1" customFormat="1" ht="24.2" customHeight="1">
      <c r="B278" s="29"/>
      <c r="C278" s="145" t="s">
        <v>665</v>
      </c>
      <c r="D278" s="145" t="s">
        <v>225</v>
      </c>
      <c r="E278" s="146" t="s">
        <v>666</v>
      </c>
      <c r="F278" s="147" t="s">
        <v>667</v>
      </c>
      <c r="G278" s="148" t="s">
        <v>153</v>
      </c>
      <c r="H278" s="149">
        <v>2</v>
      </c>
      <c r="I278" s="150"/>
      <c r="J278" s="151">
        <f t="shared" si="50"/>
        <v>0</v>
      </c>
      <c r="K278" s="152"/>
      <c r="L278" s="153"/>
      <c r="M278" s="154" t="s">
        <v>1</v>
      </c>
      <c r="N278" s="155" t="s">
        <v>48</v>
      </c>
      <c r="P278" s="141">
        <f t="shared" si="51"/>
        <v>0</v>
      </c>
      <c r="Q278" s="141">
        <v>4.8000000000000001E-4</v>
      </c>
      <c r="R278" s="141">
        <f t="shared" si="52"/>
        <v>9.6000000000000002E-4</v>
      </c>
      <c r="S278" s="141">
        <v>0</v>
      </c>
      <c r="T278" s="142">
        <f t="shared" si="53"/>
        <v>0</v>
      </c>
      <c r="AR278" s="143" t="s">
        <v>270</v>
      </c>
      <c r="AT278" s="143" t="s">
        <v>225</v>
      </c>
      <c r="AU278" s="143" t="s">
        <v>144</v>
      </c>
      <c r="AY278" s="13" t="s">
        <v>137</v>
      </c>
      <c r="BE278" s="144">
        <f t="shared" si="54"/>
        <v>0</v>
      </c>
      <c r="BF278" s="144">
        <f t="shared" si="55"/>
        <v>0</v>
      </c>
      <c r="BG278" s="144">
        <f t="shared" si="56"/>
        <v>0</v>
      </c>
      <c r="BH278" s="144">
        <f t="shared" si="57"/>
        <v>0</v>
      </c>
      <c r="BI278" s="144">
        <f t="shared" si="58"/>
        <v>0</v>
      </c>
      <c r="BJ278" s="13" t="s">
        <v>144</v>
      </c>
      <c r="BK278" s="144">
        <f t="shared" si="59"/>
        <v>0</v>
      </c>
      <c r="BL278" s="13" t="s">
        <v>204</v>
      </c>
      <c r="BM278" s="143" t="s">
        <v>668</v>
      </c>
    </row>
    <row r="279" spans="2:65" s="1" customFormat="1" ht="24.2" customHeight="1">
      <c r="B279" s="29"/>
      <c r="C279" s="131" t="s">
        <v>669</v>
      </c>
      <c r="D279" s="131" t="s">
        <v>139</v>
      </c>
      <c r="E279" s="132" t="s">
        <v>670</v>
      </c>
      <c r="F279" s="133" t="s">
        <v>671</v>
      </c>
      <c r="G279" s="134" t="s">
        <v>354</v>
      </c>
      <c r="H279" s="135">
        <v>184</v>
      </c>
      <c r="I279" s="136"/>
      <c r="J279" s="137">
        <f t="shared" si="50"/>
        <v>0</v>
      </c>
      <c r="K279" s="138"/>
      <c r="L279" s="29"/>
      <c r="M279" s="139" t="s">
        <v>1</v>
      </c>
      <c r="N279" s="140" t="s">
        <v>48</v>
      </c>
      <c r="P279" s="141">
        <f t="shared" si="51"/>
        <v>0</v>
      </c>
      <c r="Q279" s="141">
        <v>0</v>
      </c>
      <c r="R279" s="141">
        <f t="shared" si="52"/>
        <v>0</v>
      </c>
      <c r="S279" s="141">
        <v>0</v>
      </c>
      <c r="T279" s="142">
        <f t="shared" si="53"/>
        <v>0</v>
      </c>
      <c r="AR279" s="143" t="s">
        <v>204</v>
      </c>
      <c r="AT279" s="143" t="s">
        <v>139</v>
      </c>
      <c r="AU279" s="143" t="s">
        <v>144</v>
      </c>
      <c r="AY279" s="13" t="s">
        <v>137</v>
      </c>
      <c r="BE279" s="144">
        <f t="shared" si="54"/>
        <v>0</v>
      </c>
      <c r="BF279" s="144">
        <f t="shared" si="55"/>
        <v>0</v>
      </c>
      <c r="BG279" s="144">
        <f t="shared" si="56"/>
        <v>0</v>
      </c>
      <c r="BH279" s="144">
        <f t="shared" si="57"/>
        <v>0</v>
      </c>
      <c r="BI279" s="144">
        <f t="shared" si="58"/>
        <v>0</v>
      </c>
      <c r="BJ279" s="13" t="s">
        <v>144</v>
      </c>
      <c r="BK279" s="144">
        <f t="shared" si="59"/>
        <v>0</v>
      </c>
      <c r="BL279" s="13" t="s">
        <v>204</v>
      </c>
      <c r="BM279" s="143" t="s">
        <v>672</v>
      </c>
    </row>
    <row r="280" spans="2:65" s="1" customFormat="1" ht="24.2" customHeight="1">
      <c r="B280" s="29"/>
      <c r="C280" s="131" t="s">
        <v>673</v>
      </c>
      <c r="D280" s="131" t="s">
        <v>139</v>
      </c>
      <c r="E280" s="132" t="s">
        <v>674</v>
      </c>
      <c r="F280" s="133" t="s">
        <v>675</v>
      </c>
      <c r="G280" s="134" t="s">
        <v>153</v>
      </c>
      <c r="H280" s="135">
        <v>14</v>
      </c>
      <c r="I280" s="136"/>
      <c r="J280" s="137">
        <f t="shared" si="50"/>
        <v>0</v>
      </c>
      <c r="K280" s="138"/>
      <c r="L280" s="29"/>
      <c r="M280" s="139" t="s">
        <v>1</v>
      </c>
      <c r="N280" s="140" t="s">
        <v>48</v>
      </c>
      <c r="P280" s="141">
        <f t="shared" si="51"/>
        <v>0</v>
      </c>
      <c r="Q280" s="141">
        <v>0</v>
      </c>
      <c r="R280" s="141">
        <f t="shared" si="52"/>
        <v>0</v>
      </c>
      <c r="S280" s="141">
        <v>0</v>
      </c>
      <c r="T280" s="142">
        <f t="shared" si="53"/>
        <v>0</v>
      </c>
      <c r="AR280" s="143" t="s">
        <v>204</v>
      </c>
      <c r="AT280" s="143" t="s">
        <v>139</v>
      </c>
      <c r="AU280" s="143" t="s">
        <v>144</v>
      </c>
      <c r="AY280" s="13" t="s">
        <v>137</v>
      </c>
      <c r="BE280" s="144">
        <f t="shared" si="54"/>
        <v>0</v>
      </c>
      <c r="BF280" s="144">
        <f t="shared" si="55"/>
        <v>0</v>
      </c>
      <c r="BG280" s="144">
        <f t="shared" si="56"/>
        <v>0</v>
      </c>
      <c r="BH280" s="144">
        <f t="shared" si="57"/>
        <v>0</v>
      </c>
      <c r="BI280" s="144">
        <f t="shared" si="58"/>
        <v>0</v>
      </c>
      <c r="BJ280" s="13" t="s">
        <v>144</v>
      </c>
      <c r="BK280" s="144">
        <f t="shared" si="59"/>
        <v>0</v>
      </c>
      <c r="BL280" s="13" t="s">
        <v>204</v>
      </c>
      <c r="BM280" s="143" t="s">
        <v>676</v>
      </c>
    </row>
    <row r="281" spans="2:65" s="1" customFormat="1" ht="16.5" customHeight="1">
      <c r="B281" s="29"/>
      <c r="C281" s="131" t="s">
        <v>677</v>
      </c>
      <c r="D281" s="131" t="s">
        <v>139</v>
      </c>
      <c r="E281" s="132" t="s">
        <v>678</v>
      </c>
      <c r="F281" s="133" t="s">
        <v>679</v>
      </c>
      <c r="G281" s="134" t="s">
        <v>354</v>
      </c>
      <c r="H281" s="135">
        <v>38</v>
      </c>
      <c r="I281" s="136"/>
      <c r="J281" s="137">
        <f t="shared" si="50"/>
        <v>0</v>
      </c>
      <c r="K281" s="138"/>
      <c r="L281" s="29"/>
      <c r="M281" s="139" t="s">
        <v>1</v>
      </c>
      <c r="N281" s="140" t="s">
        <v>48</v>
      </c>
      <c r="P281" s="141">
        <f t="shared" si="51"/>
        <v>0</v>
      </c>
      <c r="Q281" s="141">
        <v>0</v>
      </c>
      <c r="R281" s="141">
        <f t="shared" si="52"/>
        <v>0</v>
      </c>
      <c r="S281" s="141">
        <v>0</v>
      </c>
      <c r="T281" s="142">
        <f t="shared" si="53"/>
        <v>0</v>
      </c>
      <c r="AR281" s="143" t="s">
        <v>204</v>
      </c>
      <c r="AT281" s="143" t="s">
        <v>139</v>
      </c>
      <c r="AU281" s="143" t="s">
        <v>144</v>
      </c>
      <c r="AY281" s="13" t="s">
        <v>137</v>
      </c>
      <c r="BE281" s="144">
        <f t="shared" si="54"/>
        <v>0</v>
      </c>
      <c r="BF281" s="144">
        <f t="shared" si="55"/>
        <v>0</v>
      </c>
      <c r="BG281" s="144">
        <f t="shared" si="56"/>
        <v>0</v>
      </c>
      <c r="BH281" s="144">
        <f t="shared" si="57"/>
        <v>0</v>
      </c>
      <c r="BI281" s="144">
        <f t="shared" si="58"/>
        <v>0</v>
      </c>
      <c r="BJ281" s="13" t="s">
        <v>144</v>
      </c>
      <c r="BK281" s="144">
        <f t="shared" si="59"/>
        <v>0</v>
      </c>
      <c r="BL281" s="13" t="s">
        <v>204</v>
      </c>
      <c r="BM281" s="143" t="s">
        <v>680</v>
      </c>
    </row>
    <row r="282" spans="2:65" s="1" customFormat="1" ht="24.2" customHeight="1">
      <c r="B282" s="29"/>
      <c r="C282" s="131" t="s">
        <v>681</v>
      </c>
      <c r="D282" s="131" t="s">
        <v>139</v>
      </c>
      <c r="E282" s="132" t="s">
        <v>682</v>
      </c>
      <c r="F282" s="133" t="s">
        <v>683</v>
      </c>
      <c r="G282" s="134" t="s">
        <v>354</v>
      </c>
      <c r="H282" s="135">
        <v>15</v>
      </c>
      <c r="I282" s="136"/>
      <c r="J282" s="137">
        <f t="shared" si="50"/>
        <v>0</v>
      </c>
      <c r="K282" s="138"/>
      <c r="L282" s="29"/>
      <c r="M282" s="139" t="s">
        <v>1</v>
      </c>
      <c r="N282" s="140" t="s">
        <v>48</v>
      </c>
      <c r="P282" s="141">
        <f t="shared" si="51"/>
        <v>0</v>
      </c>
      <c r="Q282" s="141">
        <v>0</v>
      </c>
      <c r="R282" s="141">
        <f t="shared" si="52"/>
        <v>0</v>
      </c>
      <c r="S282" s="141">
        <v>0</v>
      </c>
      <c r="T282" s="142">
        <f t="shared" si="53"/>
        <v>0</v>
      </c>
      <c r="AR282" s="143" t="s">
        <v>204</v>
      </c>
      <c r="AT282" s="143" t="s">
        <v>139</v>
      </c>
      <c r="AU282" s="143" t="s">
        <v>144</v>
      </c>
      <c r="AY282" s="13" t="s">
        <v>137</v>
      </c>
      <c r="BE282" s="144">
        <f t="shared" si="54"/>
        <v>0</v>
      </c>
      <c r="BF282" s="144">
        <f t="shared" si="55"/>
        <v>0</v>
      </c>
      <c r="BG282" s="144">
        <f t="shared" si="56"/>
        <v>0</v>
      </c>
      <c r="BH282" s="144">
        <f t="shared" si="57"/>
        <v>0</v>
      </c>
      <c r="BI282" s="144">
        <f t="shared" si="58"/>
        <v>0</v>
      </c>
      <c r="BJ282" s="13" t="s">
        <v>144</v>
      </c>
      <c r="BK282" s="144">
        <f t="shared" si="59"/>
        <v>0</v>
      </c>
      <c r="BL282" s="13" t="s">
        <v>204</v>
      </c>
      <c r="BM282" s="143" t="s">
        <v>684</v>
      </c>
    </row>
    <row r="283" spans="2:65" s="1" customFormat="1" ht="24.2" customHeight="1">
      <c r="B283" s="29"/>
      <c r="C283" s="131" t="s">
        <v>685</v>
      </c>
      <c r="D283" s="131" t="s">
        <v>139</v>
      </c>
      <c r="E283" s="132" t="s">
        <v>686</v>
      </c>
      <c r="F283" s="133" t="s">
        <v>687</v>
      </c>
      <c r="G283" s="134" t="s">
        <v>458</v>
      </c>
      <c r="H283" s="156"/>
      <c r="I283" s="136"/>
      <c r="J283" s="137">
        <f t="shared" si="50"/>
        <v>0</v>
      </c>
      <c r="K283" s="138"/>
      <c r="L283" s="29"/>
      <c r="M283" s="139" t="s">
        <v>1</v>
      </c>
      <c r="N283" s="140" t="s">
        <v>48</v>
      </c>
      <c r="P283" s="141">
        <f t="shared" si="51"/>
        <v>0</v>
      </c>
      <c r="Q283" s="141">
        <v>0</v>
      </c>
      <c r="R283" s="141">
        <f t="shared" si="52"/>
        <v>0</v>
      </c>
      <c r="S283" s="141">
        <v>0</v>
      </c>
      <c r="T283" s="142">
        <f t="shared" si="53"/>
        <v>0</v>
      </c>
      <c r="AR283" s="143" t="s">
        <v>204</v>
      </c>
      <c r="AT283" s="143" t="s">
        <v>139</v>
      </c>
      <c r="AU283" s="143" t="s">
        <v>144</v>
      </c>
      <c r="AY283" s="13" t="s">
        <v>137</v>
      </c>
      <c r="BE283" s="144">
        <f t="shared" si="54"/>
        <v>0</v>
      </c>
      <c r="BF283" s="144">
        <f t="shared" si="55"/>
        <v>0</v>
      </c>
      <c r="BG283" s="144">
        <f t="shared" si="56"/>
        <v>0</v>
      </c>
      <c r="BH283" s="144">
        <f t="shared" si="57"/>
        <v>0</v>
      </c>
      <c r="BI283" s="144">
        <f t="shared" si="58"/>
        <v>0</v>
      </c>
      <c r="BJ283" s="13" t="s">
        <v>144</v>
      </c>
      <c r="BK283" s="144">
        <f t="shared" si="59"/>
        <v>0</v>
      </c>
      <c r="BL283" s="13" t="s">
        <v>204</v>
      </c>
      <c r="BM283" s="143" t="s">
        <v>688</v>
      </c>
    </row>
    <row r="284" spans="2:65" s="1" customFormat="1" ht="16.5" customHeight="1">
      <c r="B284" s="29"/>
      <c r="C284" s="131" t="s">
        <v>689</v>
      </c>
      <c r="D284" s="131" t="s">
        <v>139</v>
      </c>
      <c r="E284" s="132" t="s">
        <v>690</v>
      </c>
      <c r="F284" s="133" t="s">
        <v>691</v>
      </c>
      <c r="G284" s="134" t="s">
        <v>153</v>
      </c>
      <c r="H284" s="135">
        <v>15</v>
      </c>
      <c r="I284" s="136"/>
      <c r="J284" s="137">
        <f t="shared" si="50"/>
        <v>0</v>
      </c>
      <c r="K284" s="138"/>
      <c r="L284" s="29"/>
      <c r="M284" s="139" t="s">
        <v>1</v>
      </c>
      <c r="N284" s="140" t="s">
        <v>48</v>
      </c>
      <c r="P284" s="141">
        <f t="shared" si="51"/>
        <v>0</v>
      </c>
      <c r="Q284" s="141">
        <v>0</v>
      </c>
      <c r="R284" s="141">
        <f t="shared" si="52"/>
        <v>0</v>
      </c>
      <c r="S284" s="141">
        <v>0</v>
      </c>
      <c r="T284" s="142">
        <f t="shared" si="53"/>
        <v>0</v>
      </c>
      <c r="AR284" s="143" t="s">
        <v>204</v>
      </c>
      <c r="AT284" s="143" t="s">
        <v>139</v>
      </c>
      <c r="AU284" s="143" t="s">
        <v>144</v>
      </c>
      <c r="AY284" s="13" t="s">
        <v>137</v>
      </c>
      <c r="BE284" s="144">
        <f t="shared" si="54"/>
        <v>0</v>
      </c>
      <c r="BF284" s="144">
        <f t="shared" si="55"/>
        <v>0</v>
      </c>
      <c r="BG284" s="144">
        <f t="shared" si="56"/>
        <v>0</v>
      </c>
      <c r="BH284" s="144">
        <f t="shared" si="57"/>
        <v>0</v>
      </c>
      <c r="BI284" s="144">
        <f t="shared" si="58"/>
        <v>0</v>
      </c>
      <c r="BJ284" s="13" t="s">
        <v>144</v>
      </c>
      <c r="BK284" s="144">
        <f t="shared" si="59"/>
        <v>0</v>
      </c>
      <c r="BL284" s="13" t="s">
        <v>204</v>
      </c>
      <c r="BM284" s="143" t="s">
        <v>692</v>
      </c>
    </row>
    <row r="285" spans="2:65" s="1" customFormat="1" ht="16.5" customHeight="1">
      <c r="B285" s="29"/>
      <c r="C285" s="145" t="s">
        <v>693</v>
      </c>
      <c r="D285" s="145" t="s">
        <v>225</v>
      </c>
      <c r="E285" s="146" t="s">
        <v>694</v>
      </c>
      <c r="F285" s="147" t="s">
        <v>695</v>
      </c>
      <c r="G285" s="148" t="s">
        <v>153</v>
      </c>
      <c r="H285" s="149">
        <v>15</v>
      </c>
      <c r="I285" s="150"/>
      <c r="J285" s="151">
        <f t="shared" si="50"/>
        <v>0</v>
      </c>
      <c r="K285" s="152"/>
      <c r="L285" s="153"/>
      <c r="M285" s="154" t="s">
        <v>1</v>
      </c>
      <c r="N285" s="155" t="s">
        <v>48</v>
      </c>
      <c r="P285" s="141">
        <f t="shared" si="51"/>
        <v>0</v>
      </c>
      <c r="Q285" s="141">
        <v>2E-3</v>
      </c>
      <c r="R285" s="141">
        <f t="shared" si="52"/>
        <v>0.03</v>
      </c>
      <c r="S285" s="141">
        <v>0</v>
      </c>
      <c r="T285" s="142">
        <f t="shared" si="53"/>
        <v>0</v>
      </c>
      <c r="AR285" s="143" t="s">
        <v>270</v>
      </c>
      <c r="AT285" s="143" t="s">
        <v>225</v>
      </c>
      <c r="AU285" s="143" t="s">
        <v>144</v>
      </c>
      <c r="AY285" s="13" t="s">
        <v>137</v>
      </c>
      <c r="BE285" s="144">
        <f t="shared" si="54"/>
        <v>0</v>
      </c>
      <c r="BF285" s="144">
        <f t="shared" si="55"/>
        <v>0</v>
      </c>
      <c r="BG285" s="144">
        <f t="shared" si="56"/>
        <v>0</v>
      </c>
      <c r="BH285" s="144">
        <f t="shared" si="57"/>
        <v>0</v>
      </c>
      <c r="BI285" s="144">
        <f t="shared" si="58"/>
        <v>0</v>
      </c>
      <c r="BJ285" s="13" t="s">
        <v>144</v>
      </c>
      <c r="BK285" s="144">
        <f t="shared" si="59"/>
        <v>0</v>
      </c>
      <c r="BL285" s="13" t="s">
        <v>204</v>
      </c>
      <c r="BM285" s="143" t="s">
        <v>696</v>
      </c>
    </row>
    <row r="286" spans="2:65" s="11" customFormat="1" ht="22.9" customHeight="1">
      <c r="B286" s="119"/>
      <c r="D286" s="120" t="s">
        <v>81</v>
      </c>
      <c r="E286" s="129" t="s">
        <v>697</v>
      </c>
      <c r="F286" s="129" t="s">
        <v>698</v>
      </c>
      <c r="I286" s="122"/>
      <c r="J286" s="130">
        <f>BK286</f>
        <v>0</v>
      </c>
      <c r="L286" s="119"/>
      <c r="M286" s="124"/>
      <c r="P286" s="125">
        <f>SUM(P287:P326)</f>
        <v>0</v>
      </c>
      <c r="R286" s="125">
        <f>SUM(R287:R326)</f>
        <v>1.10589</v>
      </c>
      <c r="T286" s="126">
        <f>SUM(T287:T326)</f>
        <v>0</v>
      </c>
      <c r="AR286" s="120" t="s">
        <v>144</v>
      </c>
      <c r="AT286" s="127" t="s">
        <v>81</v>
      </c>
      <c r="AU286" s="127" t="s">
        <v>87</v>
      </c>
      <c r="AY286" s="120" t="s">
        <v>137</v>
      </c>
      <c r="BK286" s="128">
        <f>SUM(BK287:BK326)</f>
        <v>0</v>
      </c>
    </row>
    <row r="287" spans="2:65" s="1" customFormat="1" ht="24.2" customHeight="1">
      <c r="B287" s="29"/>
      <c r="C287" s="131" t="s">
        <v>699</v>
      </c>
      <c r="D287" s="131" t="s">
        <v>139</v>
      </c>
      <c r="E287" s="132" t="s">
        <v>700</v>
      </c>
      <c r="F287" s="133" t="s">
        <v>701</v>
      </c>
      <c r="G287" s="134" t="s">
        <v>354</v>
      </c>
      <c r="H287" s="135">
        <v>51</v>
      </c>
      <c r="I287" s="136"/>
      <c r="J287" s="137">
        <f t="shared" ref="J287:J326" si="60">ROUND(I287*H287,2)</f>
        <v>0</v>
      </c>
      <c r="K287" s="138"/>
      <c r="L287" s="29"/>
      <c r="M287" s="139" t="s">
        <v>1</v>
      </c>
      <c r="N287" s="140" t="s">
        <v>48</v>
      </c>
      <c r="P287" s="141">
        <f t="shared" ref="P287:P326" si="61">O287*H287</f>
        <v>0</v>
      </c>
      <c r="Q287" s="141">
        <v>0</v>
      </c>
      <c r="R287" s="141">
        <f t="shared" ref="R287:R326" si="62">Q287*H287</f>
        <v>0</v>
      </c>
      <c r="S287" s="141">
        <v>0</v>
      </c>
      <c r="T287" s="142">
        <f t="shared" ref="T287:T326" si="63">S287*H287</f>
        <v>0</v>
      </c>
      <c r="AR287" s="143" t="s">
        <v>204</v>
      </c>
      <c r="AT287" s="143" t="s">
        <v>139</v>
      </c>
      <c r="AU287" s="143" t="s">
        <v>144</v>
      </c>
      <c r="AY287" s="13" t="s">
        <v>137</v>
      </c>
      <c r="BE287" s="144">
        <f t="shared" ref="BE287:BE326" si="64">IF(N287="základná",J287,0)</f>
        <v>0</v>
      </c>
      <c r="BF287" s="144">
        <f t="shared" ref="BF287:BF326" si="65">IF(N287="znížená",J287,0)</f>
        <v>0</v>
      </c>
      <c r="BG287" s="144">
        <f t="shared" ref="BG287:BG326" si="66">IF(N287="zákl. prenesená",J287,0)</f>
        <v>0</v>
      </c>
      <c r="BH287" s="144">
        <f t="shared" ref="BH287:BH326" si="67">IF(N287="zníž. prenesená",J287,0)</f>
        <v>0</v>
      </c>
      <c r="BI287" s="144">
        <f t="shared" ref="BI287:BI326" si="68">IF(N287="nulová",J287,0)</f>
        <v>0</v>
      </c>
      <c r="BJ287" s="13" t="s">
        <v>144</v>
      </c>
      <c r="BK287" s="144">
        <f t="shared" ref="BK287:BK326" si="69">ROUND(I287*H287,2)</f>
        <v>0</v>
      </c>
      <c r="BL287" s="13" t="s">
        <v>204</v>
      </c>
      <c r="BM287" s="143" t="s">
        <v>702</v>
      </c>
    </row>
    <row r="288" spans="2:65" s="1" customFormat="1" ht="24.2" customHeight="1">
      <c r="B288" s="29"/>
      <c r="C288" s="131" t="s">
        <v>703</v>
      </c>
      <c r="D288" s="131" t="s">
        <v>139</v>
      </c>
      <c r="E288" s="132" t="s">
        <v>704</v>
      </c>
      <c r="F288" s="133" t="s">
        <v>705</v>
      </c>
      <c r="G288" s="134" t="s">
        <v>354</v>
      </c>
      <c r="H288" s="135">
        <v>14</v>
      </c>
      <c r="I288" s="136"/>
      <c r="J288" s="137">
        <f t="shared" si="60"/>
        <v>0</v>
      </c>
      <c r="K288" s="138"/>
      <c r="L288" s="29"/>
      <c r="M288" s="139" t="s">
        <v>1</v>
      </c>
      <c r="N288" s="140" t="s">
        <v>48</v>
      </c>
      <c r="P288" s="141">
        <f t="shared" si="61"/>
        <v>0</v>
      </c>
      <c r="Q288" s="141">
        <v>0</v>
      </c>
      <c r="R288" s="141">
        <f t="shared" si="62"/>
        <v>0</v>
      </c>
      <c r="S288" s="141">
        <v>0</v>
      </c>
      <c r="T288" s="142">
        <f t="shared" si="63"/>
        <v>0</v>
      </c>
      <c r="AR288" s="143" t="s">
        <v>204</v>
      </c>
      <c r="AT288" s="143" t="s">
        <v>139</v>
      </c>
      <c r="AU288" s="143" t="s">
        <v>144</v>
      </c>
      <c r="AY288" s="13" t="s">
        <v>137</v>
      </c>
      <c r="BE288" s="144">
        <f t="shared" si="64"/>
        <v>0</v>
      </c>
      <c r="BF288" s="144">
        <f t="shared" si="65"/>
        <v>0</v>
      </c>
      <c r="BG288" s="144">
        <f t="shared" si="66"/>
        <v>0</v>
      </c>
      <c r="BH288" s="144">
        <f t="shared" si="67"/>
        <v>0</v>
      </c>
      <c r="BI288" s="144">
        <f t="shared" si="68"/>
        <v>0</v>
      </c>
      <c r="BJ288" s="13" t="s">
        <v>144</v>
      </c>
      <c r="BK288" s="144">
        <f t="shared" si="69"/>
        <v>0</v>
      </c>
      <c r="BL288" s="13" t="s">
        <v>204</v>
      </c>
      <c r="BM288" s="143" t="s">
        <v>706</v>
      </c>
    </row>
    <row r="289" spans="2:65" s="1" customFormat="1" ht="24.2" customHeight="1">
      <c r="B289" s="29"/>
      <c r="C289" s="131" t="s">
        <v>707</v>
      </c>
      <c r="D289" s="131" t="s">
        <v>139</v>
      </c>
      <c r="E289" s="132" t="s">
        <v>708</v>
      </c>
      <c r="F289" s="133" t="s">
        <v>709</v>
      </c>
      <c r="G289" s="134" t="s">
        <v>354</v>
      </c>
      <c r="H289" s="135">
        <v>68</v>
      </c>
      <c r="I289" s="136"/>
      <c r="J289" s="137">
        <f t="shared" si="60"/>
        <v>0</v>
      </c>
      <c r="K289" s="138"/>
      <c r="L289" s="29"/>
      <c r="M289" s="139" t="s">
        <v>1</v>
      </c>
      <c r="N289" s="140" t="s">
        <v>48</v>
      </c>
      <c r="P289" s="141">
        <f t="shared" si="61"/>
        <v>0</v>
      </c>
      <c r="Q289" s="141">
        <v>0</v>
      </c>
      <c r="R289" s="141">
        <f t="shared" si="62"/>
        <v>0</v>
      </c>
      <c r="S289" s="141">
        <v>0</v>
      </c>
      <c r="T289" s="142">
        <f t="shared" si="63"/>
        <v>0</v>
      </c>
      <c r="AR289" s="143" t="s">
        <v>204</v>
      </c>
      <c r="AT289" s="143" t="s">
        <v>139</v>
      </c>
      <c r="AU289" s="143" t="s">
        <v>144</v>
      </c>
      <c r="AY289" s="13" t="s">
        <v>137</v>
      </c>
      <c r="BE289" s="144">
        <f t="shared" si="64"/>
        <v>0</v>
      </c>
      <c r="BF289" s="144">
        <f t="shared" si="65"/>
        <v>0</v>
      </c>
      <c r="BG289" s="144">
        <f t="shared" si="66"/>
        <v>0</v>
      </c>
      <c r="BH289" s="144">
        <f t="shared" si="67"/>
        <v>0</v>
      </c>
      <c r="BI289" s="144">
        <f t="shared" si="68"/>
        <v>0</v>
      </c>
      <c r="BJ289" s="13" t="s">
        <v>144</v>
      </c>
      <c r="BK289" s="144">
        <f t="shared" si="69"/>
        <v>0</v>
      </c>
      <c r="BL289" s="13" t="s">
        <v>204</v>
      </c>
      <c r="BM289" s="143" t="s">
        <v>710</v>
      </c>
    </row>
    <row r="290" spans="2:65" s="1" customFormat="1" ht="24.2" customHeight="1">
      <c r="B290" s="29"/>
      <c r="C290" s="131" t="s">
        <v>711</v>
      </c>
      <c r="D290" s="131" t="s">
        <v>139</v>
      </c>
      <c r="E290" s="132" t="s">
        <v>712</v>
      </c>
      <c r="F290" s="133" t="s">
        <v>713</v>
      </c>
      <c r="G290" s="134" t="s">
        <v>354</v>
      </c>
      <c r="H290" s="135">
        <v>83</v>
      </c>
      <c r="I290" s="136"/>
      <c r="J290" s="137">
        <f t="shared" si="60"/>
        <v>0</v>
      </c>
      <c r="K290" s="138"/>
      <c r="L290" s="29"/>
      <c r="M290" s="139" t="s">
        <v>1</v>
      </c>
      <c r="N290" s="140" t="s">
        <v>48</v>
      </c>
      <c r="P290" s="141">
        <f t="shared" si="61"/>
        <v>0</v>
      </c>
      <c r="Q290" s="141">
        <v>0</v>
      </c>
      <c r="R290" s="141">
        <f t="shared" si="62"/>
        <v>0</v>
      </c>
      <c r="S290" s="141">
        <v>0</v>
      </c>
      <c r="T290" s="142">
        <f t="shared" si="63"/>
        <v>0</v>
      </c>
      <c r="AR290" s="143" t="s">
        <v>204</v>
      </c>
      <c r="AT290" s="143" t="s">
        <v>139</v>
      </c>
      <c r="AU290" s="143" t="s">
        <v>144</v>
      </c>
      <c r="AY290" s="13" t="s">
        <v>137</v>
      </c>
      <c r="BE290" s="144">
        <f t="shared" si="64"/>
        <v>0</v>
      </c>
      <c r="BF290" s="144">
        <f t="shared" si="65"/>
        <v>0</v>
      </c>
      <c r="BG290" s="144">
        <f t="shared" si="66"/>
        <v>0</v>
      </c>
      <c r="BH290" s="144">
        <f t="shared" si="67"/>
        <v>0</v>
      </c>
      <c r="BI290" s="144">
        <f t="shared" si="68"/>
        <v>0</v>
      </c>
      <c r="BJ290" s="13" t="s">
        <v>144</v>
      </c>
      <c r="BK290" s="144">
        <f t="shared" si="69"/>
        <v>0</v>
      </c>
      <c r="BL290" s="13" t="s">
        <v>204</v>
      </c>
      <c r="BM290" s="143" t="s">
        <v>714</v>
      </c>
    </row>
    <row r="291" spans="2:65" s="1" customFormat="1" ht="24.2" customHeight="1">
      <c r="B291" s="29"/>
      <c r="C291" s="131" t="s">
        <v>715</v>
      </c>
      <c r="D291" s="131" t="s">
        <v>139</v>
      </c>
      <c r="E291" s="132" t="s">
        <v>716</v>
      </c>
      <c r="F291" s="133" t="s">
        <v>717</v>
      </c>
      <c r="G291" s="134" t="s">
        <v>153</v>
      </c>
      <c r="H291" s="135">
        <v>1</v>
      </c>
      <c r="I291" s="136"/>
      <c r="J291" s="137">
        <f t="shared" si="60"/>
        <v>0</v>
      </c>
      <c r="K291" s="138"/>
      <c r="L291" s="29"/>
      <c r="M291" s="139" t="s">
        <v>1</v>
      </c>
      <c r="N291" s="140" t="s">
        <v>48</v>
      </c>
      <c r="P291" s="141">
        <f t="shared" si="61"/>
        <v>0</v>
      </c>
      <c r="Q291" s="141">
        <v>0</v>
      </c>
      <c r="R291" s="141">
        <f t="shared" si="62"/>
        <v>0</v>
      </c>
      <c r="S291" s="141">
        <v>0</v>
      </c>
      <c r="T291" s="142">
        <f t="shared" si="63"/>
        <v>0</v>
      </c>
      <c r="AR291" s="143" t="s">
        <v>204</v>
      </c>
      <c r="AT291" s="143" t="s">
        <v>139</v>
      </c>
      <c r="AU291" s="143" t="s">
        <v>144</v>
      </c>
      <c r="AY291" s="13" t="s">
        <v>137</v>
      </c>
      <c r="BE291" s="144">
        <f t="shared" si="64"/>
        <v>0</v>
      </c>
      <c r="BF291" s="144">
        <f t="shared" si="65"/>
        <v>0</v>
      </c>
      <c r="BG291" s="144">
        <f t="shared" si="66"/>
        <v>0</v>
      </c>
      <c r="BH291" s="144">
        <f t="shared" si="67"/>
        <v>0</v>
      </c>
      <c r="BI291" s="144">
        <f t="shared" si="68"/>
        <v>0</v>
      </c>
      <c r="BJ291" s="13" t="s">
        <v>144</v>
      </c>
      <c r="BK291" s="144">
        <f t="shared" si="69"/>
        <v>0</v>
      </c>
      <c r="BL291" s="13" t="s">
        <v>204</v>
      </c>
      <c r="BM291" s="143" t="s">
        <v>718</v>
      </c>
    </row>
    <row r="292" spans="2:65" s="1" customFormat="1" ht="33" customHeight="1">
      <c r="B292" s="29"/>
      <c r="C292" s="131" t="s">
        <v>719</v>
      </c>
      <c r="D292" s="131" t="s">
        <v>139</v>
      </c>
      <c r="E292" s="132" t="s">
        <v>720</v>
      </c>
      <c r="F292" s="133" t="s">
        <v>721</v>
      </c>
      <c r="G292" s="134" t="s">
        <v>153</v>
      </c>
      <c r="H292" s="135">
        <v>3</v>
      </c>
      <c r="I292" s="136"/>
      <c r="J292" s="137">
        <f t="shared" si="60"/>
        <v>0</v>
      </c>
      <c r="K292" s="138"/>
      <c r="L292" s="29"/>
      <c r="M292" s="139" t="s">
        <v>1</v>
      </c>
      <c r="N292" s="140" t="s">
        <v>48</v>
      </c>
      <c r="P292" s="141">
        <f t="shared" si="61"/>
        <v>0</v>
      </c>
      <c r="Q292" s="141">
        <v>0</v>
      </c>
      <c r="R292" s="141">
        <f t="shared" si="62"/>
        <v>0</v>
      </c>
      <c r="S292" s="141">
        <v>0</v>
      </c>
      <c r="T292" s="142">
        <f t="shared" si="63"/>
        <v>0</v>
      </c>
      <c r="AR292" s="143" t="s">
        <v>204</v>
      </c>
      <c r="AT292" s="143" t="s">
        <v>139</v>
      </c>
      <c r="AU292" s="143" t="s">
        <v>144</v>
      </c>
      <c r="AY292" s="13" t="s">
        <v>137</v>
      </c>
      <c r="BE292" s="144">
        <f t="shared" si="64"/>
        <v>0</v>
      </c>
      <c r="BF292" s="144">
        <f t="shared" si="65"/>
        <v>0</v>
      </c>
      <c r="BG292" s="144">
        <f t="shared" si="66"/>
        <v>0</v>
      </c>
      <c r="BH292" s="144">
        <f t="shared" si="67"/>
        <v>0</v>
      </c>
      <c r="BI292" s="144">
        <f t="shared" si="68"/>
        <v>0</v>
      </c>
      <c r="BJ292" s="13" t="s">
        <v>144</v>
      </c>
      <c r="BK292" s="144">
        <f t="shared" si="69"/>
        <v>0</v>
      </c>
      <c r="BL292" s="13" t="s">
        <v>204</v>
      </c>
      <c r="BM292" s="143" t="s">
        <v>722</v>
      </c>
    </row>
    <row r="293" spans="2:65" s="1" customFormat="1" ht="33" customHeight="1">
      <c r="B293" s="29"/>
      <c r="C293" s="131" t="s">
        <v>723</v>
      </c>
      <c r="D293" s="131" t="s">
        <v>139</v>
      </c>
      <c r="E293" s="132" t="s">
        <v>724</v>
      </c>
      <c r="F293" s="133" t="s">
        <v>725</v>
      </c>
      <c r="G293" s="134" t="s">
        <v>153</v>
      </c>
      <c r="H293" s="135">
        <v>4</v>
      </c>
      <c r="I293" s="136"/>
      <c r="J293" s="137">
        <f t="shared" si="60"/>
        <v>0</v>
      </c>
      <c r="K293" s="138"/>
      <c r="L293" s="29"/>
      <c r="M293" s="139" t="s">
        <v>1</v>
      </c>
      <c r="N293" s="140" t="s">
        <v>48</v>
      </c>
      <c r="P293" s="141">
        <f t="shared" si="61"/>
        <v>0</v>
      </c>
      <c r="Q293" s="141">
        <v>0</v>
      </c>
      <c r="R293" s="141">
        <f t="shared" si="62"/>
        <v>0</v>
      </c>
      <c r="S293" s="141">
        <v>0</v>
      </c>
      <c r="T293" s="142">
        <f t="shared" si="63"/>
        <v>0</v>
      </c>
      <c r="AR293" s="143" t="s">
        <v>204</v>
      </c>
      <c r="AT293" s="143" t="s">
        <v>139</v>
      </c>
      <c r="AU293" s="143" t="s">
        <v>144</v>
      </c>
      <c r="AY293" s="13" t="s">
        <v>137</v>
      </c>
      <c r="BE293" s="144">
        <f t="shared" si="64"/>
        <v>0</v>
      </c>
      <c r="BF293" s="144">
        <f t="shared" si="65"/>
        <v>0</v>
      </c>
      <c r="BG293" s="144">
        <f t="shared" si="66"/>
        <v>0</v>
      </c>
      <c r="BH293" s="144">
        <f t="shared" si="67"/>
        <v>0</v>
      </c>
      <c r="BI293" s="144">
        <f t="shared" si="68"/>
        <v>0</v>
      </c>
      <c r="BJ293" s="13" t="s">
        <v>144</v>
      </c>
      <c r="BK293" s="144">
        <f t="shared" si="69"/>
        <v>0</v>
      </c>
      <c r="BL293" s="13" t="s">
        <v>204</v>
      </c>
      <c r="BM293" s="143" t="s">
        <v>726</v>
      </c>
    </row>
    <row r="294" spans="2:65" s="1" customFormat="1" ht="24.2" customHeight="1">
      <c r="B294" s="29"/>
      <c r="C294" s="131" t="s">
        <v>727</v>
      </c>
      <c r="D294" s="131" t="s">
        <v>139</v>
      </c>
      <c r="E294" s="132" t="s">
        <v>728</v>
      </c>
      <c r="F294" s="133" t="s">
        <v>729</v>
      </c>
      <c r="G294" s="134" t="s">
        <v>354</v>
      </c>
      <c r="H294" s="135">
        <v>3</v>
      </c>
      <c r="I294" s="136"/>
      <c r="J294" s="137">
        <f t="shared" si="60"/>
        <v>0</v>
      </c>
      <c r="K294" s="138"/>
      <c r="L294" s="29"/>
      <c r="M294" s="139" t="s">
        <v>1</v>
      </c>
      <c r="N294" s="140" t="s">
        <v>48</v>
      </c>
      <c r="P294" s="141">
        <f t="shared" si="61"/>
        <v>0</v>
      </c>
      <c r="Q294" s="141">
        <v>6.7000000000000002E-4</v>
      </c>
      <c r="R294" s="141">
        <f t="shared" si="62"/>
        <v>2.0100000000000001E-3</v>
      </c>
      <c r="S294" s="141">
        <v>0</v>
      </c>
      <c r="T294" s="142">
        <f t="shared" si="63"/>
        <v>0</v>
      </c>
      <c r="AR294" s="143" t="s">
        <v>204</v>
      </c>
      <c r="AT294" s="143" t="s">
        <v>139</v>
      </c>
      <c r="AU294" s="143" t="s">
        <v>144</v>
      </c>
      <c r="AY294" s="13" t="s">
        <v>137</v>
      </c>
      <c r="BE294" s="144">
        <f t="shared" si="64"/>
        <v>0</v>
      </c>
      <c r="BF294" s="144">
        <f t="shared" si="65"/>
        <v>0</v>
      </c>
      <c r="BG294" s="144">
        <f t="shared" si="66"/>
        <v>0</v>
      </c>
      <c r="BH294" s="144">
        <f t="shared" si="67"/>
        <v>0</v>
      </c>
      <c r="BI294" s="144">
        <f t="shared" si="68"/>
        <v>0</v>
      </c>
      <c r="BJ294" s="13" t="s">
        <v>144</v>
      </c>
      <c r="BK294" s="144">
        <f t="shared" si="69"/>
        <v>0</v>
      </c>
      <c r="BL294" s="13" t="s">
        <v>204</v>
      </c>
      <c r="BM294" s="143" t="s">
        <v>730</v>
      </c>
    </row>
    <row r="295" spans="2:65" s="1" customFormat="1" ht="24.2" customHeight="1">
      <c r="B295" s="29"/>
      <c r="C295" s="131" t="s">
        <v>731</v>
      </c>
      <c r="D295" s="131" t="s">
        <v>139</v>
      </c>
      <c r="E295" s="132" t="s">
        <v>732</v>
      </c>
      <c r="F295" s="133" t="s">
        <v>733</v>
      </c>
      <c r="G295" s="134" t="s">
        <v>354</v>
      </c>
      <c r="H295" s="135">
        <v>217</v>
      </c>
      <c r="I295" s="136"/>
      <c r="J295" s="137">
        <f t="shared" si="60"/>
        <v>0</v>
      </c>
      <c r="K295" s="138"/>
      <c r="L295" s="29"/>
      <c r="M295" s="139" t="s">
        <v>1</v>
      </c>
      <c r="N295" s="140" t="s">
        <v>48</v>
      </c>
      <c r="P295" s="141">
        <f t="shared" si="61"/>
        <v>0</v>
      </c>
      <c r="Q295" s="141">
        <v>8.8000000000000003E-4</v>
      </c>
      <c r="R295" s="141">
        <f t="shared" si="62"/>
        <v>0.19096000000000002</v>
      </c>
      <c r="S295" s="141">
        <v>0</v>
      </c>
      <c r="T295" s="142">
        <f t="shared" si="63"/>
        <v>0</v>
      </c>
      <c r="AR295" s="143" t="s">
        <v>204</v>
      </c>
      <c r="AT295" s="143" t="s">
        <v>139</v>
      </c>
      <c r="AU295" s="143" t="s">
        <v>144</v>
      </c>
      <c r="AY295" s="13" t="s">
        <v>137</v>
      </c>
      <c r="BE295" s="144">
        <f t="shared" si="64"/>
        <v>0</v>
      </c>
      <c r="BF295" s="144">
        <f t="shared" si="65"/>
        <v>0</v>
      </c>
      <c r="BG295" s="144">
        <f t="shared" si="66"/>
        <v>0</v>
      </c>
      <c r="BH295" s="144">
        <f t="shared" si="67"/>
        <v>0</v>
      </c>
      <c r="BI295" s="144">
        <f t="shared" si="68"/>
        <v>0</v>
      </c>
      <c r="BJ295" s="13" t="s">
        <v>144</v>
      </c>
      <c r="BK295" s="144">
        <f t="shared" si="69"/>
        <v>0</v>
      </c>
      <c r="BL295" s="13" t="s">
        <v>204</v>
      </c>
      <c r="BM295" s="143" t="s">
        <v>734</v>
      </c>
    </row>
    <row r="296" spans="2:65" s="1" customFormat="1" ht="24.2" customHeight="1">
      <c r="B296" s="29"/>
      <c r="C296" s="131" t="s">
        <v>735</v>
      </c>
      <c r="D296" s="131" t="s">
        <v>139</v>
      </c>
      <c r="E296" s="132" t="s">
        <v>736</v>
      </c>
      <c r="F296" s="133" t="s">
        <v>737</v>
      </c>
      <c r="G296" s="134" t="s">
        <v>354</v>
      </c>
      <c r="H296" s="135">
        <v>37</v>
      </c>
      <c r="I296" s="136"/>
      <c r="J296" s="137">
        <f t="shared" si="60"/>
        <v>0</v>
      </c>
      <c r="K296" s="138"/>
      <c r="L296" s="29"/>
      <c r="M296" s="139" t="s">
        <v>1</v>
      </c>
      <c r="N296" s="140" t="s">
        <v>48</v>
      </c>
      <c r="P296" s="141">
        <f t="shared" si="61"/>
        <v>0</v>
      </c>
      <c r="Q296" s="141">
        <v>1.1100000000000001E-3</v>
      </c>
      <c r="R296" s="141">
        <f t="shared" si="62"/>
        <v>4.1070000000000002E-2</v>
      </c>
      <c r="S296" s="141">
        <v>0</v>
      </c>
      <c r="T296" s="142">
        <f t="shared" si="63"/>
        <v>0</v>
      </c>
      <c r="AR296" s="143" t="s">
        <v>204</v>
      </c>
      <c r="AT296" s="143" t="s">
        <v>139</v>
      </c>
      <c r="AU296" s="143" t="s">
        <v>144</v>
      </c>
      <c r="AY296" s="13" t="s">
        <v>137</v>
      </c>
      <c r="BE296" s="144">
        <f t="shared" si="64"/>
        <v>0</v>
      </c>
      <c r="BF296" s="144">
        <f t="shared" si="65"/>
        <v>0</v>
      </c>
      <c r="BG296" s="144">
        <f t="shared" si="66"/>
        <v>0</v>
      </c>
      <c r="BH296" s="144">
        <f t="shared" si="67"/>
        <v>0</v>
      </c>
      <c r="BI296" s="144">
        <f t="shared" si="68"/>
        <v>0</v>
      </c>
      <c r="BJ296" s="13" t="s">
        <v>144</v>
      </c>
      <c r="BK296" s="144">
        <f t="shared" si="69"/>
        <v>0</v>
      </c>
      <c r="BL296" s="13" t="s">
        <v>204</v>
      </c>
      <c r="BM296" s="143" t="s">
        <v>738</v>
      </c>
    </row>
    <row r="297" spans="2:65" s="1" customFormat="1" ht="24.2" customHeight="1">
      <c r="B297" s="29"/>
      <c r="C297" s="131" t="s">
        <v>739</v>
      </c>
      <c r="D297" s="131" t="s">
        <v>139</v>
      </c>
      <c r="E297" s="132" t="s">
        <v>740</v>
      </c>
      <c r="F297" s="133" t="s">
        <v>741</v>
      </c>
      <c r="G297" s="134" t="s">
        <v>354</v>
      </c>
      <c r="H297" s="135">
        <v>13</v>
      </c>
      <c r="I297" s="136"/>
      <c r="J297" s="137">
        <f t="shared" si="60"/>
        <v>0</v>
      </c>
      <c r="K297" s="138"/>
      <c r="L297" s="29"/>
      <c r="M297" s="139" t="s">
        <v>1</v>
      </c>
      <c r="N297" s="140" t="s">
        <v>48</v>
      </c>
      <c r="P297" s="141">
        <f t="shared" si="61"/>
        <v>0</v>
      </c>
      <c r="Q297" s="141">
        <v>1.6000000000000001E-3</v>
      </c>
      <c r="R297" s="141">
        <f t="shared" si="62"/>
        <v>2.0800000000000003E-2</v>
      </c>
      <c r="S297" s="141">
        <v>0</v>
      </c>
      <c r="T297" s="142">
        <f t="shared" si="63"/>
        <v>0</v>
      </c>
      <c r="AR297" s="143" t="s">
        <v>204</v>
      </c>
      <c r="AT297" s="143" t="s">
        <v>139</v>
      </c>
      <c r="AU297" s="143" t="s">
        <v>144</v>
      </c>
      <c r="AY297" s="13" t="s">
        <v>137</v>
      </c>
      <c r="BE297" s="144">
        <f t="shared" si="64"/>
        <v>0</v>
      </c>
      <c r="BF297" s="144">
        <f t="shared" si="65"/>
        <v>0</v>
      </c>
      <c r="BG297" s="144">
        <f t="shared" si="66"/>
        <v>0</v>
      </c>
      <c r="BH297" s="144">
        <f t="shared" si="67"/>
        <v>0</v>
      </c>
      <c r="BI297" s="144">
        <f t="shared" si="68"/>
        <v>0</v>
      </c>
      <c r="BJ297" s="13" t="s">
        <v>144</v>
      </c>
      <c r="BK297" s="144">
        <f t="shared" si="69"/>
        <v>0</v>
      </c>
      <c r="BL297" s="13" t="s">
        <v>204</v>
      </c>
      <c r="BM297" s="143" t="s">
        <v>742</v>
      </c>
    </row>
    <row r="298" spans="2:65" s="1" customFormat="1" ht="24.2" customHeight="1">
      <c r="B298" s="29"/>
      <c r="C298" s="131" t="s">
        <v>743</v>
      </c>
      <c r="D298" s="131" t="s">
        <v>139</v>
      </c>
      <c r="E298" s="132" t="s">
        <v>744</v>
      </c>
      <c r="F298" s="133" t="s">
        <v>745</v>
      </c>
      <c r="G298" s="134" t="s">
        <v>354</v>
      </c>
      <c r="H298" s="135">
        <v>20</v>
      </c>
      <c r="I298" s="136"/>
      <c r="J298" s="137">
        <f t="shared" si="60"/>
        <v>0</v>
      </c>
      <c r="K298" s="138"/>
      <c r="L298" s="29"/>
      <c r="M298" s="139" t="s">
        <v>1</v>
      </c>
      <c r="N298" s="140" t="s">
        <v>48</v>
      </c>
      <c r="P298" s="141">
        <f t="shared" si="61"/>
        <v>0</v>
      </c>
      <c r="Q298" s="141">
        <v>1.8799999999999999E-3</v>
      </c>
      <c r="R298" s="141">
        <f t="shared" si="62"/>
        <v>3.7600000000000001E-2</v>
      </c>
      <c r="S298" s="141">
        <v>0</v>
      </c>
      <c r="T298" s="142">
        <f t="shared" si="63"/>
        <v>0</v>
      </c>
      <c r="AR298" s="143" t="s">
        <v>204</v>
      </c>
      <c r="AT298" s="143" t="s">
        <v>139</v>
      </c>
      <c r="AU298" s="143" t="s">
        <v>144</v>
      </c>
      <c r="AY298" s="13" t="s">
        <v>137</v>
      </c>
      <c r="BE298" s="144">
        <f t="shared" si="64"/>
        <v>0</v>
      </c>
      <c r="BF298" s="144">
        <f t="shared" si="65"/>
        <v>0</v>
      </c>
      <c r="BG298" s="144">
        <f t="shared" si="66"/>
        <v>0</v>
      </c>
      <c r="BH298" s="144">
        <f t="shared" si="67"/>
        <v>0</v>
      </c>
      <c r="BI298" s="144">
        <f t="shared" si="68"/>
        <v>0</v>
      </c>
      <c r="BJ298" s="13" t="s">
        <v>144</v>
      </c>
      <c r="BK298" s="144">
        <f t="shared" si="69"/>
        <v>0</v>
      </c>
      <c r="BL298" s="13" t="s">
        <v>204</v>
      </c>
      <c r="BM298" s="143" t="s">
        <v>746</v>
      </c>
    </row>
    <row r="299" spans="2:65" s="1" customFormat="1" ht="24.2" customHeight="1">
      <c r="B299" s="29"/>
      <c r="C299" s="131" t="s">
        <v>747</v>
      </c>
      <c r="D299" s="131" t="s">
        <v>139</v>
      </c>
      <c r="E299" s="132" t="s">
        <v>748</v>
      </c>
      <c r="F299" s="133" t="s">
        <v>749</v>
      </c>
      <c r="G299" s="134" t="s">
        <v>354</v>
      </c>
      <c r="H299" s="135">
        <v>64</v>
      </c>
      <c r="I299" s="136"/>
      <c r="J299" s="137">
        <f t="shared" si="60"/>
        <v>0</v>
      </c>
      <c r="K299" s="138"/>
      <c r="L299" s="29"/>
      <c r="M299" s="139" t="s">
        <v>1</v>
      </c>
      <c r="N299" s="140" t="s">
        <v>48</v>
      </c>
      <c r="P299" s="141">
        <f t="shared" si="61"/>
        <v>0</v>
      </c>
      <c r="Q299" s="141">
        <v>2.4299999999999999E-3</v>
      </c>
      <c r="R299" s="141">
        <f t="shared" si="62"/>
        <v>0.15551999999999999</v>
      </c>
      <c r="S299" s="141">
        <v>0</v>
      </c>
      <c r="T299" s="142">
        <f t="shared" si="63"/>
        <v>0</v>
      </c>
      <c r="AR299" s="143" t="s">
        <v>204</v>
      </c>
      <c r="AT299" s="143" t="s">
        <v>139</v>
      </c>
      <c r="AU299" s="143" t="s">
        <v>144</v>
      </c>
      <c r="AY299" s="13" t="s">
        <v>137</v>
      </c>
      <c r="BE299" s="144">
        <f t="shared" si="64"/>
        <v>0</v>
      </c>
      <c r="BF299" s="144">
        <f t="shared" si="65"/>
        <v>0</v>
      </c>
      <c r="BG299" s="144">
        <f t="shared" si="66"/>
        <v>0</v>
      </c>
      <c r="BH299" s="144">
        <f t="shared" si="67"/>
        <v>0</v>
      </c>
      <c r="BI299" s="144">
        <f t="shared" si="68"/>
        <v>0</v>
      </c>
      <c r="BJ299" s="13" t="s">
        <v>144</v>
      </c>
      <c r="BK299" s="144">
        <f t="shared" si="69"/>
        <v>0</v>
      </c>
      <c r="BL299" s="13" t="s">
        <v>204</v>
      </c>
      <c r="BM299" s="143" t="s">
        <v>750</v>
      </c>
    </row>
    <row r="300" spans="2:65" s="1" customFormat="1" ht="24.2" customHeight="1">
      <c r="B300" s="29"/>
      <c r="C300" s="131" t="s">
        <v>751</v>
      </c>
      <c r="D300" s="131" t="s">
        <v>139</v>
      </c>
      <c r="E300" s="132" t="s">
        <v>752</v>
      </c>
      <c r="F300" s="133" t="s">
        <v>753</v>
      </c>
      <c r="G300" s="134" t="s">
        <v>354</v>
      </c>
      <c r="H300" s="135">
        <v>84</v>
      </c>
      <c r="I300" s="136"/>
      <c r="J300" s="137">
        <f t="shared" si="60"/>
        <v>0</v>
      </c>
      <c r="K300" s="138"/>
      <c r="L300" s="29"/>
      <c r="M300" s="139" t="s">
        <v>1</v>
      </c>
      <c r="N300" s="140" t="s">
        <v>48</v>
      </c>
      <c r="P300" s="141">
        <f t="shared" si="61"/>
        <v>0</v>
      </c>
      <c r="Q300" s="141">
        <v>5.1999999999999998E-3</v>
      </c>
      <c r="R300" s="141">
        <f t="shared" si="62"/>
        <v>0.43679999999999997</v>
      </c>
      <c r="S300" s="141">
        <v>0</v>
      </c>
      <c r="T300" s="142">
        <f t="shared" si="63"/>
        <v>0</v>
      </c>
      <c r="AR300" s="143" t="s">
        <v>204</v>
      </c>
      <c r="AT300" s="143" t="s">
        <v>139</v>
      </c>
      <c r="AU300" s="143" t="s">
        <v>144</v>
      </c>
      <c r="AY300" s="13" t="s">
        <v>137</v>
      </c>
      <c r="BE300" s="144">
        <f t="shared" si="64"/>
        <v>0</v>
      </c>
      <c r="BF300" s="144">
        <f t="shared" si="65"/>
        <v>0</v>
      </c>
      <c r="BG300" s="144">
        <f t="shared" si="66"/>
        <v>0</v>
      </c>
      <c r="BH300" s="144">
        <f t="shared" si="67"/>
        <v>0</v>
      </c>
      <c r="BI300" s="144">
        <f t="shared" si="68"/>
        <v>0</v>
      </c>
      <c r="BJ300" s="13" t="s">
        <v>144</v>
      </c>
      <c r="BK300" s="144">
        <f t="shared" si="69"/>
        <v>0</v>
      </c>
      <c r="BL300" s="13" t="s">
        <v>204</v>
      </c>
      <c r="BM300" s="143" t="s">
        <v>754</v>
      </c>
    </row>
    <row r="301" spans="2:65" s="1" customFormat="1" ht="24.2" customHeight="1">
      <c r="B301" s="29"/>
      <c r="C301" s="131" t="s">
        <v>755</v>
      </c>
      <c r="D301" s="131" t="s">
        <v>139</v>
      </c>
      <c r="E301" s="132" t="s">
        <v>756</v>
      </c>
      <c r="F301" s="133" t="s">
        <v>757</v>
      </c>
      <c r="G301" s="134" t="s">
        <v>153</v>
      </c>
      <c r="H301" s="135">
        <v>2</v>
      </c>
      <c r="I301" s="136"/>
      <c r="J301" s="137">
        <f t="shared" si="60"/>
        <v>0</v>
      </c>
      <c r="K301" s="138"/>
      <c r="L301" s="29"/>
      <c r="M301" s="139" t="s">
        <v>1</v>
      </c>
      <c r="N301" s="140" t="s">
        <v>48</v>
      </c>
      <c r="P301" s="141">
        <f t="shared" si="61"/>
        <v>0</v>
      </c>
      <c r="Q301" s="141">
        <v>3.8000000000000002E-4</v>
      </c>
      <c r="R301" s="141">
        <f t="shared" si="62"/>
        <v>7.6000000000000004E-4</v>
      </c>
      <c r="S301" s="141">
        <v>0</v>
      </c>
      <c r="T301" s="142">
        <f t="shared" si="63"/>
        <v>0</v>
      </c>
      <c r="AR301" s="143" t="s">
        <v>204</v>
      </c>
      <c r="AT301" s="143" t="s">
        <v>139</v>
      </c>
      <c r="AU301" s="143" t="s">
        <v>144</v>
      </c>
      <c r="AY301" s="13" t="s">
        <v>137</v>
      </c>
      <c r="BE301" s="144">
        <f t="shared" si="64"/>
        <v>0</v>
      </c>
      <c r="BF301" s="144">
        <f t="shared" si="65"/>
        <v>0</v>
      </c>
      <c r="BG301" s="144">
        <f t="shared" si="66"/>
        <v>0</v>
      </c>
      <c r="BH301" s="144">
        <f t="shared" si="67"/>
        <v>0</v>
      </c>
      <c r="BI301" s="144">
        <f t="shared" si="68"/>
        <v>0</v>
      </c>
      <c r="BJ301" s="13" t="s">
        <v>144</v>
      </c>
      <c r="BK301" s="144">
        <f t="shared" si="69"/>
        <v>0</v>
      </c>
      <c r="BL301" s="13" t="s">
        <v>204</v>
      </c>
      <c r="BM301" s="143" t="s">
        <v>758</v>
      </c>
    </row>
    <row r="302" spans="2:65" s="1" customFormat="1" ht="24.2" customHeight="1">
      <c r="B302" s="29"/>
      <c r="C302" s="131" t="s">
        <v>759</v>
      </c>
      <c r="D302" s="131" t="s">
        <v>139</v>
      </c>
      <c r="E302" s="132" t="s">
        <v>760</v>
      </c>
      <c r="F302" s="133" t="s">
        <v>761</v>
      </c>
      <c r="G302" s="134" t="s">
        <v>153</v>
      </c>
      <c r="H302" s="135">
        <v>4</v>
      </c>
      <c r="I302" s="136"/>
      <c r="J302" s="137">
        <f t="shared" si="60"/>
        <v>0</v>
      </c>
      <c r="K302" s="138"/>
      <c r="L302" s="29"/>
      <c r="M302" s="139" t="s">
        <v>1</v>
      </c>
      <c r="N302" s="140" t="s">
        <v>48</v>
      </c>
      <c r="P302" s="141">
        <f t="shared" si="61"/>
        <v>0</v>
      </c>
      <c r="Q302" s="141">
        <v>4.4000000000000002E-4</v>
      </c>
      <c r="R302" s="141">
        <f t="shared" si="62"/>
        <v>1.7600000000000001E-3</v>
      </c>
      <c r="S302" s="141">
        <v>0</v>
      </c>
      <c r="T302" s="142">
        <f t="shared" si="63"/>
        <v>0</v>
      </c>
      <c r="AR302" s="143" t="s">
        <v>204</v>
      </c>
      <c r="AT302" s="143" t="s">
        <v>139</v>
      </c>
      <c r="AU302" s="143" t="s">
        <v>144</v>
      </c>
      <c r="AY302" s="13" t="s">
        <v>137</v>
      </c>
      <c r="BE302" s="144">
        <f t="shared" si="64"/>
        <v>0</v>
      </c>
      <c r="BF302" s="144">
        <f t="shared" si="65"/>
        <v>0</v>
      </c>
      <c r="BG302" s="144">
        <f t="shared" si="66"/>
        <v>0</v>
      </c>
      <c r="BH302" s="144">
        <f t="shared" si="67"/>
        <v>0</v>
      </c>
      <c r="BI302" s="144">
        <f t="shared" si="68"/>
        <v>0</v>
      </c>
      <c r="BJ302" s="13" t="s">
        <v>144</v>
      </c>
      <c r="BK302" s="144">
        <f t="shared" si="69"/>
        <v>0</v>
      </c>
      <c r="BL302" s="13" t="s">
        <v>204</v>
      </c>
      <c r="BM302" s="143" t="s">
        <v>762</v>
      </c>
    </row>
    <row r="303" spans="2:65" s="1" customFormat="1" ht="24.2" customHeight="1">
      <c r="B303" s="29"/>
      <c r="C303" s="131" t="s">
        <v>763</v>
      </c>
      <c r="D303" s="131" t="s">
        <v>139</v>
      </c>
      <c r="E303" s="132" t="s">
        <v>764</v>
      </c>
      <c r="F303" s="133" t="s">
        <v>765</v>
      </c>
      <c r="G303" s="134" t="s">
        <v>153</v>
      </c>
      <c r="H303" s="135">
        <v>1</v>
      </c>
      <c r="I303" s="136"/>
      <c r="J303" s="137">
        <f t="shared" si="60"/>
        <v>0</v>
      </c>
      <c r="K303" s="138"/>
      <c r="L303" s="29"/>
      <c r="M303" s="139" t="s">
        <v>1</v>
      </c>
      <c r="N303" s="140" t="s">
        <v>48</v>
      </c>
      <c r="P303" s="141">
        <f t="shared" si="61"/>
        <v>0</v>
      </c>
      <c r="Q303" s="141">
        <v>6.6E-4</v>
      </c>
      <c r="R303" s="141">
        <f t="shared" si="62"/>
        <v>6.6E-4</v>
      </c>
      <c r="S303" s="141">
        <v>0</v>
      </c>
      <c r="T303" s="142">
        <f t="shared" si="63"/>
        <v>0</v>
      </c>
      <c r="AR303" s="143" t="s">
        <v>204</v>
      </c>
      <c r="AT303" s="143" t="s">
        <v>139</v>
      </c>
      <c r="AU303" s="143" t="s">
        <v>144</v>
      </c>
      <c r="AY303" s="13" t="s">
        <v>137</v>
      </c>
      <c r="BE303" s="144">
        <f t="shared" si="64"/>
        <v>0</v>
      </c>
      <c r="BF303" s="144">
        <f t="shared" si="65"/>
        <v>0</v>
      </c>
      <c r="BG303" s="144">
        <f t="shared" si="66"/>
        <v>0</v>
      </c>
      <c r="BH303" s="144">
        <f t="shared" si="67"/>
        <v>0</v>
      </c>
      <c r="BI303" s="144">
        <f t="shared" si="68"/>
        <v>0</v>
      </c>
      <c r="BJ303" s="13" t="s">
        <v>144</v>
      </c>
      <c r="BK303" s="144">
        <f t="shared" si="69"/>
        <v>0</v>
      </c>
      <c r="BL303" s="13" t="s">
        <v>204</v>
      </c>
      <c r="BM303" s="143" t="s">
        <v>766</v>
      </c>
    </row>
    <row r="304" spans="2:65" s="1" customFormat="1" ht="24.2" customHeight="1">
      <c r="B304" s="29"/>
      <c r="C304" s="131" t="s">
        <v>767</v>
      </c>
      <c r="D304" s="131" t="s">
        <v>139</v>
      </c>
      <c r="E304" s="132" t="s">
        <v>768</v>
      </c>
      <c r="F304" s="133" t="s">
        <v>769</v>
      </c>
      <c r="G304" s="134" t="s">
        <v>153</v>
      </c>
      <c r="H304" s="135">
        <v>3</v>
      </c>
      <c r="I304" s="136"/>
      <c r="J304" s="137">
        <f t="shared" si="60"/>
        <v>0</v>
      </c>
      <c r="K304" s="138"/>
      <c r="L304" s="29"/>
      <c r="M304" s="139" t="s">
        <v>1</v>
      </c>
      <c r="N304" s="140" t="s">
        <v>48</v>
      </c>
      <c r="P304" s="141">
        <f t="shared" si="61"/>
        <v>0</v>
      </c>
      <c r="Q304" s="141">
        <v>1.82E-3</v>
      </c>
      <c r="R304" s="141">
        <f t="shared" si="62"/>
        <v>5.4599999999999996E-3</v>
      </c>
      <c r="S304" s="141">
        <v>0</v>
      </c>
      <c r="T304" s="142">
        <f t="shared" si="63"/>
        <v>0</v>
      </c>
      <c r="AR304" s="143" t="s">
        <v>204</v>
      </c>
      <c r="AT304" s="143" t="s">
        <v>139</v>
      </c>
      <c r="AU304" s="143" t="s">
        <v>144</v>
      </c>
      <c r="AY304" s="13" t="s">
        <v>137</v>
      </c>
      <c r="BE304" s="144">
        <f t="shared" si="64"/>
        <v>0</v>
      </c>
      <c r="BF304" s="144">
        <f t="shared" si="65"/>
        <v>0</v>
      </c>
      <c r="BG304" s="144">
        <f t="shared" si="66"/>
        <v>0</v>
      </c>
      <c r="BH304" s="144">
        <f t="shared" si="67"/>
        <v>0</v>
      </c>
      <c r="BI304" s="144">
        <f t="shared" si="68"/>
        <v>0</v>
      </c>
      <c r="BJ304" s="13" t="s">
        <v>144</v>
      </c>
      <c r="BK304" s="144">
        <f t="shared" si="69"/>
        <v>0</v>
      </c>
      <c r="BL304" s="13" t="s">
        <v>204</v>
      </c>
      <c r="BM304" s="143" t="s">
        <v>770</v>
      </c>
    </row>
    <row r="305" spans="2:65" s="1" customFormat="1" ht="24.2" customHeight="1">
      <c r="B305" s="29"/>
      <c r="C305" s="131" t="s">
        <v>771</v>
      </c>
      <c r="D305" s="131" t="s">
        <v>139</v>
      </c>
      <c r="E305" s="132" t="s">
        <v>772</v>
      </c>
      <c r="F305" s="133" t="s">
        <v>773</v>
      </c>
      <c r="G305" s="134" t="s">
        <v>153</v>
      </c>
      <c r="H305" s="135">
        <v>4</v>
      </c>
      <c r="I305" s="136"/>
      <c r="J305" s="137">
        <f t="shared" si="60"/>
        <v>0</v>
      </c>
      <c r="K305" s="138"/>
      <c r="L305" s="29"/>
      <c r="M305" s="139" t="s">
        <v>1</v>
      </c>
      <c r="N305" s="140" t="s">
        <v>48</v>
      </c>
      <c r="P305" s="141">
        <f t="shared" si="61"/>
        <v>0</v>
      </c>
      <c r="Q305" s="141">
        <v>3.6099999999999999E-3</v>
      </c>
      <c r="R305" s="141">
        <f t="shared" si="62"/>
        <v>1.444E-2</v>
      </c>
      <c r="S305" s="141">
        <v>0</v>
      </c>
      <c r="T305" s="142">
        <f t="shared" si="63"/>
        <v>0</v>
      </c>
      <c r="AR305" s="143" t="s">
        <v>204</v>
      </c>
      <c r="AT305" s="143" t="s">
        <v>139</v>
      </c>
      <c r="AU305" s="143" t="s">
        <v>144</v>
      </c>
      <c r="AY305" s="13" t="s">
        <v>137</v>
      </c>
      <c r="BE305" s="144">
        <f t="shared" si="64"/>
        <v>0</v>
      </c>
      <c r="BF305" s="144">
        <f t="shared" si="65"/>
        <v>0</v>
      </c>
      <c r="BG305" s="144">
        <f t="shared" si="66"/>
        <v>0</v>
      </c>
      <c r="BH305" s="144">
        <f t="shared" si="67"/>
        <v>0</v>
      </c>
      <c r="BI305" s="144">
        <f t="shared" si="68"/>
        <v>0</v>
      </c>
      <c r="BJ305" s="13" t="s">
        <v>144</v>
      </c>
      <c r="BK305" s="144">
        <f t="shared" si="69"/>
        <v>0</v>
      </c>
      <c r="BL305" s="13" t="s">
        <v>204</v>
      </c>
      <c r="BM305" s="143" t="s">
        <v>774</v>
      </c>
    </row>
    <row r="306" spans="2:65" s="1" customFormat="1" ht="24.2" customHeight="1">
      <c r="B306" s="29"/>
      <c r="C306" s="131" t="s">
        <v>775</v>
      </c>
      <c r="D306" s="131" t="s">
        <v>139</v>
      </c>
      <c r="E306" s="132" t="s">
        <v>776</v>
      </c>
      <c r="F306" s="133" t="s">
        <v>777</v>
      </c>
      <c r="G306" s="134" t="s">
        <v>354</v>
      </c>
      <c r="H306" s="135">
        <v>116</v>
      </c>
      <c r="I306" s="136"/>
      <c r="J306" s="137">
        <f t="shared" si="60"/>
        <v>0</v>
      </c>
      <c r="K306" s="138"/>
      <c r="L306" s="29"/>
      <c r="M306" s="139" t="s">
        <v>1</v>
      </c>
      <c r="N306" s="140" t="s">
        <v>48</v>
      </c>
      <c r="P306" s="141">
        <f t="shared" si="61"/>
        <v>0</v>
      </c>
      <c r="Q306" s="141">
        <v>0</v>
      </c>
      <c r="R306" s="141">
        <f t="shared" si="62"/>
        <v>0</v>
      </c>
      <c r="S306" s="141">
        <v>0</v>
      </c>
      <c r="T306" s="142">
        <f t="shared" si="63"/>
        <v>0</v>
      </c>
      <c r="AR306" s="143" t="s">
        <v>204</v>
      </c>
      <c r="AT306" s="143" t="s">
        <v>139</v>
      </c>
      <c r="AU306" s="143" t="s">
        <v>144</v>
      </c>
      <c r="AY306" s="13" t="s">
        <v>137</v>
      </c>
      <c r="BE306" s="144">
        <f t="shared" si="64"/>
        <v>0</v>
      </c>
      <c r="BF306" s="144">
        <f t="shared" si="65"/>
        <v>0</v>
      </c>
      <c r="BG306" s="144">
        <f t="shared" si="66"/>
        <v>0</v>
      </c>
      <c r="BH306" s="144">
        <f t="shared" si="67"/>
        <v>0</v>
      </c>
      <c r="BI306" s="144">
        <f t="shared" si="68"/>
        <v>0</v>
      </c>
      <c r="BJ306" s="13" t="s">
        <v>144</v>
      </c>
      <c r="BK306" s="144">
        <f t="shared" si="69"/>
        <v>0</v>
      </c>
      <c r="BL306" s="13" t="s">
        <v>204</v>
      </c>
      <c r="BM306" s="143" t="s">
        <v>778</v>
      </c>
    </row>
    <row r="307" spans="2:65" s="1" customFormat="1" ht="24.2" customHeight="1">
      <c r="B307" s="29"/>
      <c r="C307" s="131" t="s">
        <v>779</v>
      </c>
      <c r="D307" s="131" t="s">
        <v>139</v>
      </c>
      <c r="E307" s="132" t="s">
        <v>780</v>
      </c>
      <c r="F307" s="133" t="s">
        <v>781</v>
      </c>
      <c r="G307" s="134" t="s">
        <v>354</v>
      </c>
      <c r="H307" s="135">
        <v>86</v>
      </c>
      <c r="I307" s="136"/>
      <c r="J307" s="137">
        <f t="shared" si="60"/>
        <v>0</v>
      </c>
      <c r="K307" s="138"/>
      <c r="L307" s="29"/>
      <c r="M307" s="139" t="s">
        <v>1</v>
      </c>
      <c r="N307" s="140" t="s">
        <v>48</v>
      </c>
      <c r="P307" s="141">
        <f t="shared" si="61"/>
        <v>0</v>
      </c>
      <c r="Q307" s="141">
        <v>0</v>
      </c>
      <c r="R307" s="141">
        <f t="shared" si="62"/>
        <v>0</v>
      </c>
      <c r="S307" s="141">
        <v>0</v>
      </c>
      <c r="T307" s="142">
        <f t="shared" si="63"/>
        <v>0</v>
      </c>
      <c r="AR307" s="143" t="s">
        <v>204</v>
      </c>
      <c r="AT307" s="143" t="s">
        <v>139</v>
      </c>
      <c r="AU307" s="143" t="s">
        <v>144</v>
      </c>
      <c r="AY307" s="13" t="s">
        <v>137</v>
      </c>
      <c r="BE307" s="144">
        <f t="shared" si="64"/>
        <v>0</v>
      </c>
      <c r="BF307" s="144">
        <f t="shared" si="65"/>
        <v>0</v>
      </c>
      <c r="BG307" s="144">
        <f t="shared" si="66"/>
        <v>0</v>
      </c>
      <c r="BH307" s="144">
        <f t="shared" si="67"/>
        <v>0</v>
      </c>
      <c r="BI307" s="144">
        <f t="shared" si="68"/>
        <v>0</v>
      </c>
      <c r="BJ307" s="13" t="s">
        <v>144</v>
      </c>
      <c r="BK307" s="144">
        <f t="shared" si="69"/>
        <v>0</v>
      </c>
      <c r="BL307" s="13" t="s">
        <v>204</v>
      </c>
      <c r="BM307" s="143" t="s">
        <v>782</v>
      </c>
    </row>
    <row r="308" spans="2:65" s="1" customFormat="1" ht="16.5" customHeight="1">
      <c r="B308" s="29"/>
      <c r="C308" s="131" t="s">
        <v>783</v>
      </c>
      <c r="D308" s="131" t="s">
        <v>139</v>
      </c>
      <c r="E308" s="132" t="s">
        <v>784</v>
      </c>
      <c r="F308" s="133" t="s">
        <v>785</v>
      </c>
      <c r="G308" s="134" t="s">
        <v>153</v>
      </c>
      <c r="H308" s="135">
        <v>8</v>
      </c>
      <c r="I308" s="136"/>
      <c r="J308" s="137">
        <f t="shared" si="60"/>
        <v>0</v>
      </c>
      <c r="K308" s="138"/>
      <c r="L308" s="29"/>
      <c r="M308" s="139" t="s">
        <v>1</v>
      </c>
      <c r="N308" s="140" t="s">
        <v>48</v>
      </c>
      <c r="P308" s="141">
        <f t="shared" si="61"/>
        <v>0</v>
      </c>
      <c r="Q308" s="141">
        <v>0</v>
      </c>
      <c r="R308" s="141">
        <f t="shared" si="62"/>
        <v>0</v>
      </c>
      <c r="S308" s="141">
        <v>0</v>
      </c>
      <c r="T308" s="142">
        <f t="shared" si="63"/>
        <v>0</v>
      </c>
      <c r="AR308" s="143" t="s">
        <v>204</v>
      </c>
      <c r="AT308" s="143" t="s">
        <v>139</v>
      </c>
      <c r="AU308" s="143" t="s">
        <v>144</v>
      </c>
      <c r="AY308" s="13" t="s">
        <v>137</v>
      </c>
      <c r="BE308" s="144">
        <f t="shared" si="64"/>
        <v>0</v>
      </c>
      <c r="BF308" s="144">
        <f t="shared" si="65"/>
        <v>0</v>
      </c>
      <c r="BG308" s="144">
        <f t="shared" si="66"/>
        <v>0</v>
      </c>
      <c r="BH308" s="144">
        <f t="shared" si="67"/>
        <v>0</v>
      </c>
      <c r="BI308" s="144">
        <f t="shared" si="68"/>
        <v>0</v>
      </c>
      <c r="BJ308" s="13" t="s">
        <v>144</v>
      </c>
      <c r="BK308" s="144">
        <f t="shared" si="69"/>
        <v>0</v>
      </c>
      <c r="BL308" s="13" t="s">
        <v>204</v>
      </c>
      <c r="BM308" s="143" t="s">
        <v>786</v>
      </c>
    </row>
    <row r="309" spans="2:65" s="1" customFormat="1" ht="16.5" customHeight="1">
      <c r="B309" s="29"/>
      <c r="C309" s="131" t="s">
        <v>787</v>
      </c>
      <c r="D309" s="131" t="s">
        <v>139</v>
      </c>
      <c r="E309" s="132" t="s">
        <v>788</v>
      </c>
      <c r="F309" s="133" t="s">
        <v>789</v>
      </c>
      <c r="G309" s="134" t="s">
        <v>153</v>
      </c>
      <c r="H309" s="135">
        <v>12</v>
      </c>
      <c r="I309" s="136"/>
      <c r="J309" s="137">
        <f t="shared" si="60"/>
        <v>0</v>
      </c>
      <c r="K309" s="138"/>
      <c r="L309" s="29"/>
      <c r="M309" s="139" t="s">
        <v>1</v>
      </c>
      <c r="N309" s="140" t="s">
        <v>48</v>
      </c>
      <c r="P309" s="141">
        <f t="shared" si="61"/>
        <v>0</v>
      </c>
      <c r="Q309" s="141">
        <v>2.0000000000000002E-5</v>
      </c>
      <c r="R309" s="141">
        <f t="shared" si="62"/>
        <v>2.4000000000000003E-4</v>
      </c>
      <c r="S309" s="141">
        <v>0</v>
      </c>
      <c r="T309" s="142">
        <f t="shared" si="63"/>
        <v>0</v>
      </c>
      <c r="AR309" s="143" t="s">
        <v>204</v>
      </c>
      <c r="AT309" s="143" t="s">
        <v>139</v>
      </c>
      <c r="AU309" s="143" t="s">
        <v>144</v>
      </c>
      <c r="AY309" s="13" t="s">
        <v>137</v>
      </c>
      <c r="BE309" s="144">
        <f t="shared" si="64"/>
        <v>0</v>
      </c>
      <c r="BF309" s="144">
        <f t="shared" si="65"/>
        <v>0</v>
      </c>
      <c r="BG309" s="144">
        <f t="shared" si="66"/>
        <v>0</v>
      </c>
      <c r="BH309" s="144">
        <f t="shared" si="67"/>
        <v>0</v>
      </c>
      <c r="BI309" s="144">
        <f t="shared" si="68"/>
        <v>0</v>
      </c>
      <c r="BJ309" s="13" t="s">
        <v>144</v>
      </c>
      <c r="BK309" s="144">
        <f t="shared" si="69"/>
        <v>0</v>
      </c>
      <c r="BL309" s="13" t="s">
        <v>204</v>
      </c>
      <c r="BM309" s="143" t="s">
        <v>790</v>
      </c>
    </row>
    <row r="310" spans="2:65" s="1" customFormat="1" ht="24.2" customHeight="1">
      <c r="B310" s="29"/>
      <c r="C310" s="131" t="s">
        <v>791</v>
      </c>
      <c r="D310" s="131" t="s">
        <v>139</v>
      </c>
      <c r="E310" s="132" t="s">
        <v>792</v>
      </c>
      <c r="F310" s="133" t="s">
        <v>793</v>
      </c>
      <c r="G310" s="134" t="s">
        <v>153</v>
      </c>
      <c r="H310" s="135">
        <v>3</v>
      </c>
      <c r="I310" s="136"/>
      <c r="J310" s="137">
        <f t="shared" si="60"/>
        <v>0</v>
      </c>
      <c r="K310" s="138"/>
      <c r="L310" s="29"/>
      <c r="M310" s="139" t="s">
        <v>1</v>
      </c>
      <c r="N310" s="140" t="s">
        <v>48</v>
      </c>
      <c r="P310" s="141">
        <f t="shared" si="61"/>
        <v>0</v>
      </c>
      <c r="Q310" s="141">
        <v>1.2999999999999999E-4</v>
      </c>
      <c r="R310" s="141">
        <f t="shared" si="62"/>
        <v>3.8999999999999994E-4</v>
      </c>
      <c r="S310" s="141">
        <v>0</v>
      </c>
      <c r="T310" s="142">
        <f t="shared" si="63"/>
        <v>0</v>
      </c>
      <c r="AR310" s="143" t="s">
        <v>204</v>
      </c>
      <c r="AT310" s="143" t="s">
        <v>139</v>
      </c>
      <c r="AU310" s="143" t="s">
        <v>144</v>
      </c>
      <c r="AY310" s="13" t="s">
        <v>137</v>
      </c>
      <c r="BE310" s="144">
        <f t="shared" si="64"/>
        <v>0</v>
      </c>
      <c r="BF310" s="144">
        <f t="shared" si="65"/>
        <v>0</v>
      </c>
      <c r="BG310" s="144">
        <f t="shared" si="66"/>
        <v>0</v>
      </c>
      <c r="BH310" s="144">
        <f t="shared" si="67"/>
        <v>0</v>
      </c>
      <c r="BI310" s="144">
        <f t="shared" si="68"/>
        <v>0</v>
      </c>
      <c r="BJ310" s="13" t="s">
        <v>144</v>
      </c>
      <c r="BK310" s="144">
        <f t="shared" si="69"/>
        <v>0</v>
      </c>
      <c r="BL310" s="13" t="s">
        <v>204</v>
      </c>
      <c r="BM310" s="143" t="s">
        <v>794</v>
      </c>
    </row>
    <row r="311" spans="2:65" s="1" customFormat="1" ht="16.5" customHeight="1">
      <c r="B311" s="29"/>
      <c r="C311" s="145" t="s">
        <v>795</v>
      </c>
      <c r="D311" s="145" t="s">
        <v>225</v>
      </c>
      <c r="E311" s="146" t="s">
        <v>796</v>
      </c>
      <c r="F311" s="147" t="s">
        <v>797</v>
      </c>
      <c r="G311" s="148" t="s">
        <v>153</v>
      </c>
      <c r="H311" s="149">
        <v>3</v>
      </c>
      <c r="I311" s="150"/>
      <c r="J311" s="151">
        <f t="shared" si="60"/>
        <v>0</v>
      </c>
      <c r="K311" s="152"/>
      <c r="L311" s="153"/>
      <c r="M311" s="154" t="s">
        <v>1</v>
      </c>
      <c r="N311" s="155" t="s">
        <v>48</v>
      </c>
      <c r="P311" s="141">
        <f t="shared" si="61"/>
        <v>0</v>
      </c>
      <c r="Q311" s="141">
        <v>2E-3</v>
      </c>
      <c r="R311" s="141">
        <f t="shared" si="62"/>
        <v>6.0000000000000001E-3</v>
      </c>
      <c r="S311" s="141">
        <v>0</v>
      </c>
      <c r="T311" s="142">
        <f t="shared" si="63"/>
        <v>0</v>
      </c>
      <c r="AR311" s="143" t="s">
        <v>270</v>
      </c>
      <c r="AT311" s="143" t="s">
        <v>225</v>
      </c>
      <c r="AU311" s="143" t="s">
        <v>144</v>
      </c>
      <c r="AY311" s="13" t="s">
        <v>137</v>
      </c>
      <c r="BE311" s="144">
        <f t="shared" si="64"/>
        <v>0</v>
      </c>
      <c r="BF311" s="144">
        <f t="shared" si="65"/>
        <v>0</v>
      </c>
      <c r="BG311" s="144">
        <f t="shared" si="66"/>
        <v>0</v>
      </c>
      <c r="BH311" s="144">
        <f t="shared" si="67"/>
        <v>0</v>
      </c>
      <c r="BI311" s="144">
        <f t="shared" si="68"/>
        <v>0</v>
      </c>
      <c r="BJ311" s="13" t="s">
        <v>144</v>
      </c>
      <c r="BK311" s="144">
        <f t="shared" si="69"/>
        <v>0</v>
      </c>
      <c r="BL311" s="13" t="s">
        <v>204</v>
      </c>
      <c r="BM311" s="143" t="s">
        <v>798</v>
      </c>
    </row>
    <row r="312" spans="2:65" s="1" customFormat="1" ht="24.2" customHeight="1">
      <c r="B312" s="29"/>
      <c r="C312" s="131" t="s">
        <v>799</v>
      </c>
      <c r="D312" s="131" t="s">
        <v>139</v>
      </c>
      <c r="E312" s="132" t="s">
        <v>800</v>
      </c>
      <c r="F312" s="133" t="s">
        <v>801</v>
      </c>
      <c r="G312" s="134" t="s">
        <v>802</v>
      </c>
      <c r="H312" s="135">
        <v>21</v>
      </c>
      <c r="I312" s="136"/>
      <c r="J312" s="137">
        <f t="shared" si="60"/>
        <v>0</v>
      </c>
      <c r="K312" s="138"/>
      <c r="L312" s="29"/>
      <c r="M312" s="139" t="s">
        <v>1</v>
      </c>
      <c r="N312" s="140" t="s">
        <v>48</v>
      </c>
      <c r="P312" s="141">
        <f t="shared" si="61"/>
        <v>0</v>
      </c>
      <c r="Q312" s="141">
        <v>2.5999999999999998E-4</v>
      </c>
      <c r="R312" s="141">
        <f t="shared" si="62"/>
        <v>5.4599999999999996E-3</v>
      </c>
      <c r="S312" s="141">
        <v>0</v>
      </c>
      <c r="T312" s="142">
        <f t="shared" si="63"/>
        <v>0</v>
      </c>
      <c r="AR312" s="143" t="s">
        <v>204</v>
      </c>
      <c r="AT312" s="143" t="s">
        <v>139</v>
      </c>
      <c r="AU312" s="143" t="s">
        <v>144</v>
      </c>
      <c r="AY312" s="13" t="s">
        <v>137</v>
      </c>
      <c r="BE312" s="144">
        <f t="shared" si="64"/>
        <v>0</v>
      </c>
      <c r="BF312" s="144">
        <f t="shared" si="65"/>
        <v>0</v>
      </c>
      <c r="BG312" s="144">
        <f t="shared" si="66"/>
        <v>0</v>
      </c>
      <c r="BH312" s="144">
        <f t="shared" si="67"/>
        <v>0</v>
      </c>
      <c r="BI312" s="144">
        <f t="shared" si="68"/>
        <v>0</v>
      </c>
      <c r="BJ312" s="13" t="s">
        <v>144</v>
      </c>
      <c r="BK312" s="144">
        <f t="shared" si="69"/>
        <v>0</v>
      </c>
      <c r="BL312" s="13" t="s">
        <v>204</v>
      </c>
      <c r="BM312" s="143" t="s">
        <v>803</v>
      </c>
    </row>
    <row r="313" spans="2:65" s="1" customFormat="1" ht="16.5" customHeight="1">
      <c r="B313" s="29"/>
      <c r="C313" s="145" t="s">
        <v>804</v>
      </c>
      <c r="D313" s="145" t="s">
        <v>225</v>
      </c>
      <c r="E313" s="146" t="s">
        <v>805</v>
      </c>
      <c r="F313" s="147" t="s">
        <v>806</v>
      </c>
      <c r="G313" s="148" t="s">
        <v>802</v>
      </c>
      <c r="H313" s="149">
        <v>21</v>
      </c>
      <c r="I313" s="150"/>
      <c r="J313" s="151">
        <f t="shared" si="60"/>
        <v>0</v>
      </c>
      <c r="K313" s="152"/>
      <c r="L313" s="153"/>
      <c r="M313" s="154" t="s">
        <v>1</v>
      </c>
      <c r="N313" s="155" t="s">
        <v>48</v>
      </c>
      <c r="P313" s="141">
        <f t="shared" si="61"/>
        <v>0</v>
      </c>
      <c r="Q313" s="141">
        <v>2E-3</v>
      </c>
      <c r="R313" s="141">
        <f t="shared" si="62"/>
        <v>4.2000000000000003E-2</v>
      </c>
      <c r="S313" s="141">
        <v>0</v>
      </c>
      <c r="T313" s="142">
        <f t="shared" si="63"/>
        <v>0</v>
      </c>
      <c r="AR313" s="143" t="s">
        <v>270</v>
      </c>
      <c r="AT313" s="143" t="s">
        <v>225</v>
      </c>
      <c r="AU313" s="143" t="s">
        <v>144</v>
      </c>
      <c r="AY313" s="13" t="s">
        <v>137</v>
      </c>
      <c r="BE313" s="144">
        <f t="shared" si="64"/>
        <v>0</v>
      </c>
      <c r="BF313" s="144">
        <f t="shared" si="65"/>
        <v>0</v>
      </c>
      <c r="BG313" s="144">
        <f t="shared" si="66"/>
        <v>0</v>
      </c>
      <c r="BH313" s="144">
        <f t="shared" si="67"/>
        <v>0</v>
      </c>
      <c r="BI313" s="144">
        <f t="shared" si="68"/>
        <v>0</v>
      </c>
      <c r="BJ313" s="13" t="s">
        <v>144</v>
      </c>
      <c r="BK313" s="144">
        <f t="shared" si="69"/>
        <v>0</v>
      </c>
      <c r="BL313" s="13" t="s">
        <v>204</v>
      </c>
      <c r="BM313" s="143" t="s">
        <v>807</v>
      </c>
    </row>
    <row r="314" spans="2:65" s="1" customFormat="1" ht="24.2" customHeight="1">
      <c r="B314" s="29"/>
      <c r="C314" s="131" t="s">
        <v>808</v>
      </c>
      <c r="D314" s="131" t="s">
        <v>139</v>
      </c>
      <c r="E314" s="132" t="s">
        <v>809</v>
      </c>
      <c r="F314" s="133" t="s">
        <v>810</v>
      </c>
      <c r="G314" s="134" t="s">
        <v>153</v>
      </c>
      <c r="H314" s="135">
        <v>13</v>
      </c>
      <c r="I314" s="136"/>
      <c r="J314" s="137">
        <f t="shared" si="60"/>
        <v>0</v>
      </c>
      <c r="K314" s="138"/>
      <c r="L314" s="29"/>
      <c r="M314" s="139" t="s">
        <v>1</v>
      </c>
      <c r="N314" s="140" t="s">
        <v>48</v>
      </c>
      <c r="P314" s="141">
        <f t="shared" si="61"/>
        <v>0</v>
      </c>
      <c r="Q314" s="141">
        <v>4.0000000000000003E-5</v>
      </c>
      <c r="R314" s="141">
        <f t="shared" si="62"/>
        <v>5.2000000000000006E-4</v>
      </c>
      <c r="S314" s="141">
        <v>0</v>
      </c>
      <c r="T314" s="142">
        <f t="shared" si="63"/>
        <v>0</v>
      </c>
      <c r="AR314" s="143" t="s">
        <v>204</v>
      </c>
      <c r="AT314" s="143" t="s">
        <v>139</v>
      </c>
      <c r="AU314" s="143" t="s">
        <v>144</v>
      </c>
      <c r="AY314" s="13" t="s">
        <v>137</v>
      </c>
      <c r="BE314" s="144">
        <f t="shared" si="64"/>
        <v>0</v>
      </c>
      <c r="BF314" s="144">
        <f t="shared" si="65"/>
        <v>0</v>
      </c>
      <c r="BG314" s="144">
        <f t="shared" si="66"/>
        <v>0</v>
      </c>
      <c r="BH314" s="144">
        <f t="shared" si="67"/>
        <v>0</v>
      </c>
      <c r="BI314" s="144">
        <f t="shared" si="68"/>
        <v>0</v>
      </c>
      <c r="BJ314" s="13" t="s">
        <v>144</v>
      </c>
      <c r="BK314" s="144">
        <f t="shared" si="69"/>
        <v>0</v>
      </c>
      <c r="BL314" s="13" t="s">
        <v>204</v>
      </c>
      <c r="BM314" s="143" t="s">
        <v>811</v>
      </c>
    </row>
    <row r="315" spans="2:65" s="1" customFormat="1" ht="16.5" customHeight="1">
      <c r="B315" s="29"/>
      <c r="C315" s="145" t="s">
        <v>812</v>
      </c>
      <c r="D315" s="145" t="s">
        <v>225</v>
      </c>
      <c r="E315" s="146" t="s">
        <v>813</v>
      </c>
      <c r="F315" s="147" t="s">
        <v>814</v>
      </c>
      <c r="G315" s="148" t="s">
        <v>153</v>
      </c>
      <c r="H315" s="149">
        <v>13</v>
      </c>
      <c r="I315" s="150"/>
      <c r="J315" s="151">
        <f t="shared" si="60"/>
        <v>0</v>
      </c>
      <c r="K315" s="152"/>
      <c r="L315" s="153"/>
      <c r="M315" s="154" t="s">
        <v>1</v>
      </c>
      <c r="N315" s="155" t="s">
        <v>48</v>
      </c>
      <c r="P315" s="141">
        <f t="shared" si="61"/>
        <v>0</v>
      </c>
      <c r="Q315" s="141">
        <v>1E-4</v>
      </c>
      <c r="R315" s="141">
        <f t="shared" si="62"/>
        <v>1.3000000000000002E-3</v>
      </c>
      <c r="S315" s="141">
        <v>0</v>
      </c>
      <c r="T315" s="142">
        <f t="shared" si="63"/>
        <v>0</v>
      </c>
      <c r="AR315" s="143" t="s">
        <v>270</v>
      </c>
      <c r="AT315" s="143" t="s">
        <v>225</v>
      </c>
      <c r="AU315" s="143" t="s">
        <v>144</v>
      </c>
      <c r="AY315" s="13" t="s">
        <v>137</v>
      </c>
      <c r="BE315" s="144">
        <f t="shared" si="64"/>
        <v>0</v>
      </c>
      <c r="BF315" s="144">
        <f t="shared" si="65"/>
        <v>0</v>
      </c>
      <c r="BG315" s="144">
        <f t="shared" si="66"/>
        <v>0</v>
      </c>
      <c r="BH315" s="144">
        <f t="shared" si="67"/>
        <v>0</v>
      </c>
      <c r="BI315" s="144">
        <f t="shared" si="68"/>
        <v>0</v>
      </c>
      <c r="BJ315" s="13" t="s">
        <v>144</v>
      </c>
      <c r="BK315" s="144">
        <f t="shared" si="69"/>
        <v>0</v>
      </c>
      <c r="BL315" s="13" t="s">
        <v>204</v>
      </c>
      <c r="BM315" s="143" t="s">
        <v>815</v>
      </c>
    </row>
    <row r="316" spans="2:65" s="1" customFormat="1" ht="24.2" customHeight="1">
      <c r="B316" s="29"/>
      <c r="C316" s="131" t="s">
        <v>816</v>
      </c>
      <c r="D316" s="131" t="s">
        <v>139</v>
      </c>
      <c r="E316" s="132" t="s">
        <v>817</v>
      </c>
      <c r="F316" s="133" t="s">
        <v>818</v>
      </c>
      <c r="G316" s="134" t="s">
        <v>153</v>
      </c>
      <c r="H316" s="135">
        <v>2</v>
      </c>
      <c r="I316" s="136"/>
      <c r="J316" s="137">
        <f t="shared" si="60"/>
        <v>0</v>
      </c>
      <c r="K316" s="138"/>
      <c r="L316" s="29"/>
      <c r="M316" s="139" t="s">
        <v>1</v>
      </c>
      <c r="N316" s="140" t="s">
        <v>48</v>
      </c>
      <c r="P316" s="141">
        <f t="shared" si="61"/>
        <v>0</v>
      </c>
      <c r="Q316" s="141">
        <v>6.0000000000000002E-5</v>
      </c>
      <c r="R316" s="141">
        <f t="shared" si="62"/>
        <v>1.2E-4</v>
      </c>
      <c r="S316" s="141">
        <v>0</v>
      </c>
      <c r="T316" s="142">
        <f t="shared" si="63"/>
        <v>0</v>
      </c>
      <c r="AR316" s="143" t="s">
        <v>204</v>
      </c>
      <c r="AT316" s="143" t="s">
        <v>139</v>
      </c>
      <c r="AU316" s="143" t="s">
        <v>144</v>
      </c>
      <c r="AY316" s="13" t="s">
        <v>137</v>
      </c>
      <c r="BE316" s="144">
        <f t="shared" si="64"/>
        <v>0</v>
      </c>
      <c r="BF316" s="144">
        <f t="shared" si="65"/>
        <v>0</v>
      </c>
      <c r="BG316" s="144">
        <f t="shared" si="66"/>
        <v>0</v>
      </c>
      <c r="BH316" s="144">
        <f t="shared" si="67"/>
        <v>0</v>
      </c>
      <c r="BI316" s="144">
        <f t="shared" si="68"/>
        <v>0</v>
      </c>
      <c r="BJ316" s="13" t="s">
        <v>144</v>
      </c>
      <c r="BK316" s="144">
        <f t="shared" si="69"/>
        <v>0</v>
      </c>
      <c r="BL316" s="13" t="s">
        <v>204</v>
      </c>
      <c r="BM316" s="143" t="s">
        <v>819</v>
      </c>
    </row>
    <row r="317" spans="2:65" s="1" customFormat="1" ht="16.5" customHeight="1">
      <c r="B317" s="29"/>
      <c r="C317" s="145" t="s">
        <v>820</v>
      </c>
      <c r="D317" s="145" t="s">
        <v>225</v>
      </c>
      <c r="E317" s="146" t="s">
        <v>821</v>
      </c>
      <c r="F317" s="147" t="s">
        <v>822</v>
      </c>
      <c r="G317" s="148" t="s">
        <v>153</v>
      </c>
      <c r="H317" s="149">
        <v>2</v>
      </c>
      <c r="I317" s="150"/>
      <c r="J317" s="151">
        <f t="shared" si="60"/>
        <v>0</v>
      </c>
      <c r="K317" s="152"/>
      <c r="L317" s="153"/>
      <c r="M317" s="154" t="s">
        <v>1</v>
      </c>
      <c r="N317" s="155" t="s">
        <v>48</v>
      </c>
      <c r="P317" s="141">
        <f t="shared" si="61"/>
        <v>0</v>
      </c>
      <c r="Q317" s="141">
        <v>3.5000000000000001E-3</v>
      </c>
      <c r="R317" s="141">
        <f t="shared" si="62"/>
        <v>7.0000000000000001E-3</v>
      </c>
      <c r="S317" s="141">
        <v>0</v>
      </c>
      <c r="T317" s="142">
        <f t="shared" si="63"/>
        <v>0</v>
      </c>
      <c r="AR317" s="143" t="s">
        <v>270</v>
      </c>
      <c r="AT317" s="143" t="s">
        <v>225</v>
      </c>
      <c r="AU317" s="143" t="s">
        <v>144</v>
      </c>
      <c r="AY317" s="13" t="s">
        <v>137</v>
      </c>
      <c r="BE317" s="144">
        <f t="shared" si="64"/>
        <v>0</v>
      </c>
      <c r="BF317" s="144">
        <f t="shared" si="65"/>
        <v>0</v>
      </c>
      <c r="BG317" s="144">
        <f t="shared" si="66"/>
        <v>0</v>
      </c>
      <c r="BH317" s="144">
        <f t="shared" si="67"/>
        <v>0</v>
      </c>
      <c r="BI317" s="144">
        <f t="shared" si="68"/>
        <v>0</v>
      </c>
      <c r="BJ317" s="13" t="s">
        <v>144</v>
      </c>
      <c r="BK317" s="144">
        <f t="shared" si="69"/>
        <v>0</v>
      </c>
      <c r="BL317" s="13" t="s">
        <v>204</v>
      </c>
      <c r="BM317" s="143" t="s">
        <v>823</v>
      </c>
    </row>
    <row r="318" spans="2:65" s="1" customFormat="1" ht="21.75" customHeight="1">
      <c r="B318" s="29"/>
      <c r="C318" s="131" t="s">
        <v>824</v>
      </c>
      <c r="D318" s="131" t="s">
        <v>139</v>
      </c>
      <c r="E318" s="132" t="s">
        <v>825</v>
      </c>
      <c r="F318" s="133" t="s">
        <v>826</v>
      </c>
      <c r="G318" s="134" t="s">
        <v>153</v>
      </c>
      <c r="H318" s="135">
        <v>3</v>
      </c>
      <c r="I318" s="136"/>
      <c r="J318" s="137">
        <f t="shared" si="60"/>
        <v>0</v>
      </c>
      <c r="K318" s="138"/>
      <c r="L318" s="29"/>
      <c r="M318" s="139" t="s">
        <v>1</v>
      </c>
      <c r="N318" s="140" t="s">
        <v>48</v>
      </c>
      <c r="P318" s="141">
        <f t="shared" si="61"/>
        <v>0</v>
      </c>
      <c r="Q318" s="141">
        <v>2.0000000000000002E-5</v>
      </c>
      <c r="R318" s="141">
        <f t="shared" si="62"/>
        <v>6.0000000000000008E-5</v>
      </c>
      <c r="S318" s="141">
        <v>0</v>
      </c>
      <c r="T318" s="142">
        <f t="shared" si="63"/>
        <v>0</v>
      </c>
      <c r="AR318" s="143" t="s">
        <v>204</v>
      </c>
      <c r="AT318" s="143" t="s">
        <v>139</v>
      </c>
      <c r="AU318" s="143" t="s">
        <v>144</v>
      </c>
      <c r="AY318" s="13" t="s">
        <v>137</v>
      </c>
      <c r="BE318" s="144">
        <f t="shared" si="64"/>
        <v>0</v>
      </c>
      <c r="BF318" s="144">
        <f t="shared" si="65"/>
        <v>0</v>
      </c>
      <c r="BG318" s="144">
        <f t="shared" si="66"/>
        <v>0</v>
      </c>
      <c r="BH318" s="144">
        <f t="shared" si="67"/>
        <v>0</v>
      </c>
      <c r="BI318" s="144">
        <f t="shared" si="68"/>
        <v>0</v>
      </c>
      <c r="BJ318" s="13" t="s">
        <v>144</v>
      </c>
      <c r="BK318" s="144">
        <f t="shared" si="69"/>
        <v>0</v>
      </c>
      <c r="BL318" s="13" t="s">
        <v>204</v>
      </c>
      <c r="BM318" s="143" t="s">
        <v>827</v>
      </c>
    </row>
    <row r="319" spans="2:65" s="1" customFormat="1" ht="21.75" customHeight="1">
      <c r="B319" s="29"/>
      <c r="C319" s="145" t="s">
        <v>828</v>
      </c>
      <c r="D319" s="145" t="s">
        <v>225</v>
      </c>
      <c r="E319" s="146" t="s">
        <v>829</v>
      </c>
      <c r="F319" s="147" t="s">
        <v>830</v>
      </c>
      <c r="G319" s="148" t="s">
        <v>153</v>
      </c>
      <c r="H319" s="149">
        <v>3</v>
      </c>
      <c r="I319" s="150"/>
      <c r="J319" s="151">
        <f t="shared" si="60"/>
        <v>0</v>
      </c>
      <c r="K319" s="152"/>
      <c r="L319" s="153"/>
      <c r="M319" s="154" t="s">
        <v>1</v>
      </c>
      <c r="N319" s="155" t="s">
        <v>48</v>
      </c>
      <c r="P319" s="141">
        <f t="shared" si="61"/>
        <v>0</v>
      </c>
      <c r="Q319" s="141">
        <v>6.9999999999999994E-5</v>
      </c>
      <c r="R319" s="141">
        <f t="shared" si="62"/>
        <v>2.0999999999999998E-4</v>
      </c>
      <c r="S319" s="141">
        <v>0</v>
      </c>
      <c r="T319" s="142">
        <f t="shared" si="63"/>
        <v>0</v>
      </c>
      <c r="AR319" s="143" t="s">
        <v>270</v>
      </c>
      <c r="AT319" s="143" t="s">
        <v>225</v>
      </c>
      <c r="AU319" s="143" t="s">
        <v>144</v>
      </c>
      <c r="AY319" s="13" t="s">
        <v>137</v>
      </c>
      <c r="BE319" s="144">
        <f t="shared" si="64"/>
        <v>0</v>
      </c>
      <c r="BF319" s="144">
        <f t="shared" si="65"/>
        <v>0</v>
      </c>
      <c r="BG319" s="144">
        <f t="shared" si="66"/>
        <v>0</v>
      </c>
      <c r="BH319" s="144">
        <f t="shared" si="67"/>
        <v>0</v>
      </c>
      <c r="BI319" s="144">
        <f t="shared" si="68"/>
        <v>0</v>
      </c>
      <c r="BJ319" s="13" t="s">
        <v>144</v>
      </c>
      <c r="BK319" s="144">
        <f t="shared" si="69"/>
        <v>0</v>
      </c>
      <c r="BL319" s="13" t="s">
        <v>204</v>
      </c>
      <c r="BM319" s="143" t="s">
        <v>831</v>
      </c>
    </row>
    <row r="320" spans="2:65" s="1" customFormat="1" ht="24.2" customHeight="1">
      <c r="B320" s="29"/>
      <c r="C320" s="131" t="s">
        <v>832</v>
      </c>
      <c r="D320" s="131" t="s">
        <v>139</v>
      </c>
      <c r="E320" s="132" t="s">
        <v>833</v>
      </c>
      <c r="F320" s="133" t="s">
        <v>834</v>
      </c>
      <c r="G320" s="134" t="s">
        <v>835</v>
      </c>
      <c r="H320" s="135">
        <v>1</v>
      </c>
      <c r="I320" s="136"/>
      <c r="J320" s="137">
        <f t="shared" si="60"/>
        <v>0</v>
      </c>
      <c r="K320" s="138"/>
      <c r="L320" s="29"/>
      <c r="M320" s="139" t="s">
        <v>1</v>
      </c>
      <c r="N320" s="140" t="s">
        <v>48</v>
      </c>
      <c r="P320" s="141">
        <f t="shared" si="61"/>
        <v>0</v>
      </c>
      <c r="Q320" s="141">
        <v>2.5999999999999998E-4</v>
      </c>
      <c r="R320" s="141">
        <f t="shared" si="62"/>
        <v>2.5999999999999998E-4</v>
      </c>
      <c r="S320" s="141">
        <v>0</v>
      </c>
      <c r="T320" s="142">
        <f t="shared" si="63"/>
        <v>0</v>
      </c>
      <c r="AR320" s="143" t="s">
        <v>204</v>
      </c>
      <c r="AT320" s="143" t="s">
        <v>139</v>
      </c>
      <c r="AU320" s="143" t="s">
        <v>144</v>
      </c>
      <c r="AY320" s="13" t="s">
        <v>137</v>
      </c>
      <c r="BE320" s="144">
        <f t="shared" si="64"/>
        <v>0</v>
      </c>
      <c r="BF320" s="144">
        <f t="shared" si="65"/>
        <v>0</v>
      </c>
      <c r="BG320" s="144">
        <f t="shared" si="66"/>
        <v>0</v>
      </c>
      <c r="BH320" s="144">
        <f t="shared" si="67"/>
        <v>0</v>
      </c>
      <c r="BI320" s="144">
        <f t="shared" si="68"/>
        <v>0</v>
      </c>
      <c r="BJ320" s="13" t="s">
        <v>144</v>
      </c>
      <c r="BK320" s="144">
        <f t="shared" si="69"/>
        <v>0</v>
      </c>
      <c r="BL320" s="13" t="s">
        <v>204</v>
      </c>
      <c r="BM320" s="143" t="s">
        <v>836</v>
      </c>
    </row>
    <row r="321" spans="2:65" s="1" customFormat="1" ht="44.25" customHeight="1">
      <c r="B321" s="29"/>
      <c r="C321" s="145" t="s">
        <v>837</v>
      </c>
      <c r="D321" s="145" t="s">
        <v>225</v>
      </c>
      <c r="E321" s="146" t="s">
        <v>838</v>
      </c>
      <c r="F321" s="147" t="s">
        <v>839</v>
      </c>
      <c r="G321" s="148" t="s">
        <v>153</v>
      </c>
      <c r="H321" s="149">
        <v>1</v>
      </c>
      <c r="I321" s="150"/>
      <c r="J321" s="151">
        <f t="shared" si="60"/>
        <v>0</v>
      </c>
      <c r="K321" s="152"/>
      <c r="L321" s="153"/>
      <c r="M321" s="154" t="s">
        <v>1</v>
      </c>
      <c r="N321" s="155" t="s">
        <v>48</v>
      </c>
      <c r="P321" s="141">
        <f t="shared" si="61"/>
        <v>0</v>
      </c>
      <c r="Q321" s="141">
        <v>2.1999999999999999E-2</v>
      </c>
      <c r="R321" s="141">
        <f t="shared" si="62"/>
        <v>2.1999999999999999E-2</v>
      </c>
      <c r="S321" s="141">
        <v>0</v>
      </c>
      <c r="T321" s="142">
        <f t="shared" si="63"/>
        <v>0</v>
      </c>
      <c r="AR321" s="143" t="s">
        <v>270</v>
      </c>
      <c r="AT321" s="143" t="s">
        <v>225</v>
      </c>
      <c r="AU321" s="143" t="s">
        <v>144</v>
      </c>
      <c r="AY321" s="13" t="s">
        <v>137</v>
      </c>
      <c r="BE321" s="144">
        <f t="shared" si="64"/>
        <v>0</v>
      </c>
      <c r="BF321" s="144">
        <f t="shared" si="65"/>
        <v>0</v>
      </c>
      <c r="BG321" s="144">
        <f t="shared" si="66"/>
        <v>0</v>
      </c>
      <c r="BH321" s="144">
        <f t="shared" si="67"/>
        <v>0</v>
      </c>
      <c r="BI321" s="144">
        <f t="shared" si="68"/>
        <v>0</v>
      </c>
      <c r="BJ321" s="13" t="s">
        <v>144</v>
      </c>
      <c r="BK321" s="144">
        <f t="shared" si="69"/>
        <v>0</v>
      </c>
      <c r="BL321" s="13" t="s">
        <v>204</v>
      </c>
      <c r="BM321" s="143" t="s">
        <v>840</v>
      </c>
    </row>
    <row r="322" spans="2:65" s="1" customFormat="1" ht="24.2" customHeight="1">
      <c r="B322" s="29"/>
      <c r="C322" s="131" t="s">
        <v>841</v>
      </c>
      <c r="D322" s="131" t="s">
        <v>139</v>
      </c>
      <c r="E322" s="132" t="s">
        <v>842</v>
      </c>
      <c r="F322" s="133" t="s">
        <v>843</v>
      </c>
      <c r="G322" s="134" t="s">
        <v>354</v>
      </c>
      <c r="H322" s="135">
        <v>354</v>
      </c>
      <c r="I322" s="136"/>
      <c r="J322" s="137">
        <f t="shared" si="60"/>
        <v>0</v>
      </c>
      <c r="K322" s="138"/>
      <c r="L322" s="29"/>
      <c r="M322" s="139" t="s">
        <v>1</v>
      </c>
      <c r="N322" s="140" t="s">
        <v>48</v>
      </c>
      <c r="P322" s="141">
        <f t="shared" si="61"/>
        <v>0</v>
      </c>
      <c r="Q322" s="141">
        <v>1.8000000000000001E-4</v>
      </c>
      <c r="R322" s="141">
        <f t="shared" si="62"/>
        <v>6.3719999999999999E-2</v>
      </c>
      <c r="S322" s="141">
        <v>0</v>
      </c>
      <c r="T322" s="142">
        <f t="shared" si="63"/>
        <v>0</v>
      </c>
      <c r="AR322" s="143" t="s">
        <v>204</v>
      </c>
      <c r="AT322" s="143" t="s">
        <v>139</v>
      </c>
      <c r="AU322" s="143" t="s">
        <v>144</v>
      </c>
      <c r="AY322" s="13" t="s">
        <v>137</v>
      </c>
      <c r="BE322" s="144">
        <f t="shared" si="64"/>
        <v>0</v>
      </c>
      <c r="BF322" s="144">
        <f t="shared" si="65"/>
        <v>0</v>
      </c>
      <c r="BG322" s="144">
        <f t="shared" si="66"/>
        <v>0</v>
      </c>
      <c r="BH322" s="144">
        <f t="shared" si="67"/>
        <v>0</v>
      </c>
      <c r="BI322" s="144">
        <f t="shared" si="68"/>
        <v>0</v>
      </c>
      <c r="BJ322" s="13" t="s">
        <v>144</v>
      </c>
      <c r="BK322" s="144">
        <f t="shared" si="69"/>
        <v>0</v>
      </c>
      <c r="BL322" s="13" t="s">
        <v>204</v>
      </c>
      <c r="BM322" s="143" t="s">
        <v>844</v>
      </c>
    </row>
    <row r="323" spans="2:65" s="1" customFormat="1" ht="24.2" customHeight="1">
      <c r="B323" s="29"/>
      <c r="C323" s="131" t="s">
        <v>845</v>
      </c>
      <c r="D323" s="131" t="s">
        <v>139</v>
      </c>
      <c r="E323" s="132" t="s">
        <v>846</v>
      </c>
      <c r="F323" s="133" t="s">
        <v>847</v>
      </c>
      <c r="G323" s="134" t="s">
        <v>354</v>
      </c>
      <c r="H323" s="135">
        <v>84</v>
      </c>
      <c r="I323" s="136"/>
      <c r="J323" s="137">
        <f t="shared" si="60"/>
        <v>0</v>
      </c>
      <c r="K323" s="138"/>
      <c r="L323" s="29"/>
      <c r="M323" s="139" t="s">
        <v>1</v>
      </c>
      <c r="N323" s="140" t="s">
        <v>48</v>
      </c>
      <c r="P323" s="141">
        <f t="shared" si="61"/>
        <v>0</v>
      </c>
      <c r="Q323" s="141">
        <v>3.4000000000000002E-4</v>
      </c>
      <c r="R323" s="141">
        <f t="shared" si="62"/>
        <v>2.8560000000000002E-2</v>
      </c>
      <c r="S323" s="141">
        <v>0</v>
      </c>
      <c r="T323" s="142">
        <f t="shared" si="63"/>
        <v>0</v>
      </c>
      <c r="AR323" s="143" t="s">
        <v>204</v>
      </c>
      <c r="AT323" s="143" t="s">
        <v>139</v>
      </c>
      <c r="AU323" s="143" t="s">
        <v>144</v>
      </c>
      <c r="AY323" s="13" t="s">
        <v>137</v>
      </c>
      <c r="BE323" s="144">
        <f t="shared" si="64"/>
        <v>0</v>
      </c>
      <c r="BF323" s="144">
        <f t="shared" si="65"/>
        <v>0</v>
      </c>
      <c r="BG323" s="144">
        <f t="shared" si="66"/>
        <v>0</v>
      </c>
      <c r="BH323" s="144">
        <f t="shared" si="67"/>
        <v>0</v>
      </c>
      <c r="BI323" s="144">
        <f t="shared" si="68"/>
        <v>0</v>
      </c>
      <c r="BJ323" s="13" t="s">
        <v>144</v>
      </c>
      <c r="BK323" s="144">
        <f t="shared" si="69"/>
        <v>0</v>
      </c>
      <c r="BL323" s="13" t="s">
        <v>204</v>
      </c>
      <c r="BM323" s="143" t="s">
        <v>848</v>
      </c>
    </row>
    <row r="324" spans="2:65" s="1" customFormat="1" ht="24.2" customHeight="1">
      <c r="B324" s="29"/>
      <c r="C324" s="131" t="s">
        <v>849</v>
      </c>
      <c r="D324" s="131" t="s">
        <v>139</v>
      </c>
      <c r="E324" s="132" t="s">
        <v>850</v>
      </c>
      <c r="F324" s="133" t="s">
        <v>851</v>
      </c>
      <c r="G324" s="134" t="s">
        <v>458</v>
      </c>
      <c r="H324" s="156"/>
      <c r="I324" s="136"/>
      <c r="J324" s="137">
        <f t="shared" si="60"/>
        <v>0</v>
      </c>
      <c r="K324" s="138"/>
      <c r="L324" s="29"/>
      <c r="M324" s="139" t="s">
        <v>1</v>
      </c>
      <c r="N324" s="140" t="s">
        <v>48</v>
      </c>
      <c r="P324" s="141">
        <f t="shared" si="61"/>
        <v>0</v>
      </c>
      <c r="Q324" s="141">
        <v>0</v>
      </c>
      <c r="R324" s="141">
        <f t="shared" si="62"/>
        <v>0</v>
      </c>
      <c r="S324" s="141">
        <v>0</v>
      </c>
      <c r="T324" s="142">
        <f t="shared" si="63"/>
        <v>0</v>
      </c>
      <c r="AR324" s="143" t="s">
        <v>204</v>
      </c>
      <c r="AT324" s="143" t="s">
        <v>139</v>
      </c>
      <c r="AU324" s="143" t="s">
        <v>144</v>
      </c>
      <c r="AY324" s="13" t="s">
        <v>137</v>
      </c>
      <c r="BE324" s="144">
        <f t="shared" si="64"/>
        <v>0</v>
      </c>
      <c r="BF324" s="144">
        <f t="shared" si="65"/>
        <v>0</v>
      </c>
      <c r="BG324" s="144">
        <f t="shared" si="66"/>
        <v>0</v>
      </c>
      <c r="BH324" s="144">
        <f t="shared" si="67"/>
        <v>0</v>
      </c>
      <c r="BI324" s="144">
        <f t="shared" si="68"/>
        <v>0</v>
      </c>
      <c r="BJ324" s="13" t="s">
        <v>144</v>
      </c>
      <c r="BK324" s="144">
        <f t="shared" si="69"/>
        <v>0</v>
      </c>
      <c r="BL324" s="13" t="s">
        <v>204</v>
      </c>
      <c r="BM324" s="143" t="s">
        <v>852</v>
      </c>
    </row>
    <row r="325" spans="2:65" s="1" customFormat="1" ht="24.2" customHeight="1">
      <c r="B325" s="29"/>
      <c r="C325" s="131" t="s">
        <v>853</v>
      </c>
      <c r="D325" s="131" t="s">
        <v>139</v>
      </c>
      <c r="E325" s="132" t="s">
        <v>854</v>
      </c>
      <c r="F325" s="133" t="s">
        <v>855</v>
      </c>
      <c r="G325" s="134" t="s">
        <v>354</v>
      </c>
      <c r="H325" s="135">
        <v>43</v>
      </c>
      <c r="I325" s="136"/>
      <c r="J325" s="137">
        <f t="shared" si="60"/>
        <v>0</v>
      </c>
      <c r="K325" s="138"/>
      <c r="L325" s="29"/>
      <c r="M325" s="139" t="s">
        <v>1</v>
      </c>
      <c r="N325" s="140" t="s">
        <v>48</v>
      </c>
      <c r="P325" s="141">
        <f t="shared" si="61"/>
        <v>0</v>
      </c>
      <c r="Q325" s="141">
        <v>4.6999999999999999E-4</v>
      </c>
      <c r="R325" s="141">
        <f t="shared" si="62"/>
        <v>2.0209999999999999E-2</v>
      </c>
      <c r="S325" s="141">
        <v>0</v>
      </c>
      <c r="T325" s="142">
        <f t="shared" si="63"/>
        <v>0</v>
      </c>
      <c r="AR325" s="143" t="s">
        <v>204</v>
      </c>
      <c r="AT325" s="143" t="s">
        <v>139</v>
      </c>
      <c r="AU325" s="143" t="s">
        <v>144</v>
      </c>
      <c r="AY325" s="13" t="s">
        <v>137</v>
      </c>
      <c r="BE325" s="144">
        <f t="shared" si="64"/>
        <v>0</v>
      </c>
      <c r="BF325" s="144">
        <f t="shared" si="65"/>
        <v>0</v>
      </c>
      <c r="BG325" s="144">
        <f t="shared" si="66"/>
        <v>0</v>
      </c>
      <c r="BH325" s="144">
        <f t="shared" si="67"/>
        <v>0</v>
      </c>
      <c r="BI325" s="144">
        <f t="shared" si="68"/>
        <v>0</v>
      </c>
      <c r="BJ325" s="13" t="s">
        <v>144</v>
      </c>
      <c r="BK325" s="144">
        <f t="shared" si="69"/>
        <v>0</v>
      </c>
      <c r="BL325" s="13" t="s">
        <v>204</v>
      </c>
      <c r="BM325" s="143" t="s">
        <v>856</v>
      </c>
    </row>
    <row r="326" spans="2:65" s="1" customFormat="1" ht="16.5" customHeight="1">
      <c r="B326" s="29"/>
      <c r="C326" s="131" t="s">
        <v>857</v>
      </c>
      <c r="D326" s="131" t="s">
        <v>139</v>
      </c>
      <c r="E326" s="132" t="s">
        <v>858</v>
      </c>
      <c r="F326" s="133" t="s">
        <v>859</v>
      </c>
      <c r="G326" s="134" t="s">
        <v>354</v>
      </c>
      <c r="H326" s="135">
        <v>43</v>
      </c>
      <c r="I326" s="136"/>
      <c r="J326" s="137">
        <f t="shared" si="60"/>
        <v>0</v>
      </c>
      <c r="K326" s="138"/>
      <c r="L326" s="29"/>
      <c r="M326" s="139" t="s">
        <v>1</v>
      </c>
      <c r="N326" s="140" t="s">
        <v>48</v>
      </c>
      <c r="P326" s="141">
        <f t="shared" si="61"/>
        <v>0</v>
      </c>
      <c r="Q326" s="141">
        <v>0</v>
      </c>
      <c r="R326" s="141">
        <f t="shared" si="62"/>
        <v>0</v>
      </c>
      <c r="S326" s="141">
        <v>0</v>
      </c>
      <c r="T326" s="142">
        <f t="shared" si="63"/>
        <v>0</v>
      </c>
      <c r="AR326" s="143" t="s">
        <v>204</v>
      </c>
      <c r="AT326" s="143" t="s">
        <v>139</v>
      </c>
      <c r="AU326" s="143" t="s">
        <v>144</v>
      </c>
      <c r="AY326" s="13" t="s">
        <v>137</v>
      </c>
      <c r="BE326" s="144">
        <f t="shared" si="64"/>
        <v>0</v>
      </c>
      <c r="BF326" s="144">
        <f t="shared" si="65"/>
        <v>0</v>
      </c>
      <c r="BG326" s="144">
        <f t="shared" si="66"/>
        <v>0</v>
      </c>
      <c r="BH326" s="144">
        <f t="shared" si="67"/>
        <v>0</v>
      </c>
      <c r="BI326" s="144">
        <f t="shared" si="68"/>
        <v>0</v>
      </c>
      <c r="BJ326" s="13" t="s">
        <v>144</v>
      </c>
      <c r="BK326" s="144">
        <f t="shared" si="69"/>
        <v>0</v>
      </c>
      <c r="BL326" s="13" t="s">
        <v>204</v>
      </c>
      <c r="BM326" s="143" t="s">
        <v>860</v>
      </c>
    </row>
    <row r="327" spans="2:65" s="11" customFormat="1" ht="22.9" customHeight="1">
      <c r="B327" s="119"/>
      <c r="D327" s="120" t="s">
        <v>81</v>
      </c>
      <c r="E327" s="129" t="s">
        <v>861</v>
      </c>
      <c r="F327" s="129" t="s">
        <v>862</v>
      </c>
      <c r="I327" s="122"/>
      <c r="J327" s="130">
        <f>BK327</f>
        <v>0</v>
      </c>
      <c r="L327" s="119"/>
      <c r="M327" s="124"/>
      <c r="P327" s="125">
        <f>SUM(P328:P343)</f>
        <v>0</v>
      </c>
      <c r="R327" s="125">
        <f>SUM(R328:R343)</f>
        <v>0.70168000000000008</v>
      </c>
      <c r="T327" s="126">
        <f>SUM(T328:T343)</f>
        <v>0</v>
      </c>
      <c r="AR327" s="120" t="s">
        <v>144</v>
      </c>
      <c r="AT327" s="127" t="s">
        <v>81</v>
      </c>
      <c r="AU327" s="127" t="s">
        <v>87</v>
      </c>
      <c r="AY327" s="120" t="s">
        <v>137</v>
      </c>
      <c r="BK327" s="128">
        <f>SUM(BK328:BK343)</f>
        <v>0</v>
      </c>
    </row>
    <row r="328" spans="2:65" s="1" customFormat="1" ht="24.2" customHeight="1">
      <c r="B328" s="29"/>
      <c r="C328" s="131" t="s">
        <v>863</v>
      </c>
      <c r="D328" s="131" t="s">
        <v>139</v>
      </c>
      <c r="E328" s="132" t="s">
        <v>864</v>
      </c>
      <c r="F328" s="133" t="s">
        <v>865</v>
      </c>
      <c r="G328" s="134" t="s">
        <v>354</v>
      </c>
      <c r="H328" s="135">
        <v>20</v>
      </c>
      <c r="I328" s="136"/>
      <c r="J328" s="137">
        <f t="shared" ref="J328:J343" si="70">ROUND(I328*H328,2)</f>
        <v>0</v>
      </c>
      <c r="K328" s="138"/>
      <c r="L328" s="29"/>
      <c r="M328" s="139" t="s">
        <v>1</v>
      </c>
      <c r="N328" s="140" t="s">
        <v>48</v>
      </c>
      <c r="P328" s="141">
        <f t="shared" ref="P328:P343" si="71">O328*H328</f>
        <v>0</v>
      </c>
      <c r="Q328" s="141">
        <v>1.7899999999999999E-3</v>
      </c>
      <c r="R328" s="141">
        <f t="shared" ref="R328:R343" si="72">Q328*H328</f>
        <v>3.5799999999999998E-2</v>
      </c>
      <c r="S328" s="141">
        <v>0</v>
      </c>
      <c r="T328" s="142">
        <f t="shared" ref="T328:T343" si="73">S328*H328</f>
        <v>0</v>
      </c>
      <c r="AR328" s="143" t="s">
        <v>204</v>
      </c>
      <c r="AT328" s="143" t="s">
        <v>139</v>
      </c>
      <c r="AU328" s="143" t="s">
        <v>144</v>
      </c>
      <c r="AY328" s="13" t="s">
        <v>137</v>
      </c>
      <c r="BE328" s="144">
        <f t="shared" ref="BE328:BE343" si="74">IF(N328="základná",J328,0)</f>
        <v>0</v>
      </c>
      <c r="BF328" s="144">
        <f t="shared" ref="BF328:BF343" si="75">IF(N328="znížená",J328,0)</f>
        <v>0</v>
      </c>
      <c r="BG328" s="144">
        <f t="shared" ref="BG328:BG343" si="76">IF(N328="zákl. prenesená",J328,0)</f>
        <v>0</v>
      </c>
      <c r="BH328" s="144">
        <f t="shared" ref="BH328:BH343" si="77">IF(N328="zníž. prenesená",J328,0)</f>
        <v>0</v>
      </c>
      <c r="BI328" s="144">
        <f t="shared" ref="BI328:BI343" si="78">IF(N328="nulová",J328,0)</f>
        <v>0</v>
      </c>
      <c r="BJ328" s="13" t="s">
        <v>144</v>
      </c>
      <c r="BK328" s="144">
        <f t="shared" ref="BK328:BK343" si="79">ROUND(I328*H328,2)</f>
        <v>0</v>
      </c>
      <c r="BL328" s="13" t="s">
        <v>204</v>
      </c>
      <c r="BM328" s="143" t="s">
        <v>866</v>
      </c>
    </row>
    <row r="329" spans="2:65" s="1" customFormat="1" ht="24.2" customHeight="1">
      <c r="B329" s="29"/>
      <c r="C329" s="131" t="s">
        <v>867</v>
      </c>
      <c r="D329" s="131" t="s">
        <v>139</v>
      </c>
      <c r="E329" s="132" t="s">
        <v>868</v>
      </c>
      <c r="F329" s="133" t="s">
        <v>869</v>
      </c>
      <c r="G329" s="134" t="s">
        <v>354</v>
      </c>
      <c r="H329" s="135">
        <v>10</v>
      </c>
      <c r="I329" s="136"/>
      <c r="J329" s="137">
        <f t="shared" si="70"/>
        <v>0</v>
      </c>
      <c r="K329" s="138"/>
      <c r="L329" s="29"/>
      <c r="M329" s="139" t="s">
        <v>1</v>
      </c>
      <c r="N329" s="140" t="s">
        <v>48</v>
      </c>
      <c r="P329" s="141">
        <f t="shared" si="71"/>
        <v>0</v>
      </c>
      <c r="Q329" s="141">
        <v>1.7899999999999999E-3</v>
      </c>
      <c r="R329" s="141">
        <f t="shared" si="72"/>
        <v>1.7899999999999999E-2</v>
      </c>
      <c r="S329" s="141">
        <v>0</v>
      </c>
      <c r="T329" s="142">
        <f t="shared" si="73"/>
        <v>0</v>
      </c>
      <c r="AR329" s="143" t="s">
        <v>204</v>
      </c>
      <c r="AT329" s="143" t="s">
        <v>139</v>
      </c>
      <c r="AU329" s="143" t="s">
        <v>144</v>
      </c>
      <c r="AY329" s="13" t="s">
        <v>137</v>
      </c>
      <c r="BE329" s="144">
        <f t="shared" si="74"/>
        <v>0</v>
      </c>
      <c r="BF329" s="144">
        <f t="shared" si="75"/>
        <v>0</v>
      </c>
      <c r="BG329" s="144">
        <f t="shared" si="76"/>
        <v>0</v>
      </c>
      <c r="BH329" s="144">
        <f t="shared" si="77"/>
        <v>0</v>
      </c>
      <c r="BI329" s="144">
        <f t="shared" si="78"/>
        <v>0</v>
      </c>
      <c r="BJ329" s="13" t="s">
        <v>144</v>
      </c>
      <c r="BK329" s="144">
        <f t="shared" si="79"/>
        <v>0</v>
      </c>
      <c r="BL329" s="13" t="s">
        <v>204</v>
      </c>
      <c r="BM329" s="143" t="s">
        <v>870</v>
      </c>
    </row>
    <row r="330" spans="2:65" s="1" customFormat="1" ht="24.2" customHeight="1">
      <c r="B330" s="29"/>
      <c r="C330" s="131" t="s">
        <v>871</v>
      </c>
      <c r="D330" s="131" t="s">
        <v>139</v>
      </c>
      <c r="E330" s="132" t="s">
        <v>872</v>
      </c>
      <c r="F330" s="133" t="s">
        <v>873</v>
      </c>
      <c r="G330" s="134" t="s">
        <v>354</v>
      </c>
      <c r="H330" s="135">
        <v>20</v>
      </c>
      <c r="I330" s="136"/>
      <c r="J330" s="137">
        <f t="shared" si="70"/>
        <v>0</v>
      </c>
      <c r="K330" s="138"/>
      <c r="L330" s="29"/>
      <c r="M330" s="139" t="s">
        <v>1</v>
      </c>
      <c r="N330" s="140" t="s">
        <v>48</v>
      </c>
      <c r="P330" s="141">
        <f t="shared" si="71"/>
        <v>0</v>
      </c>
      <c r="Q330" s="141">
        <v>1.7899999999999999E-3</v>
      </c>
      <c r="R330" s="141">
        <f t="shared" si="72"/>
        <v>3.5799999999999998E-2</v>
      </c>
      <c r="S330" s="141">
        <v>0</v>
      </c>
      <c r="T330" s="142">
        <f t="shared" si="73"/>
        <v>0</v>
      </c>
      <c r="AR330" s="143" t="s">
        <v>204</v>
      </c>
      <c r="AT330" s="143" t="s">
        <v>139</v>
      </c>
      <c r="AU330" s="143" t="s">
        <v>144</v>
      </c>
      <c r="AY330" s="13" t="s">
        <v>137</v>
      </c>
      <c r="BE330" s="144">
        <f t="shared" si="74"/>
        <v>0</v>
      </c>
      <c r="BF330" s="144">
        <f t="shared" si="75"/>
        <v>0</v>
      </c>
      <c r="BG330" s="144">
        <f t="shared" si="76"/>
        <v>0</v>
      </c>
      <c r="BH330" s="144">
        <f t="shared" si="77"/>
        <v>0</v>
      </c>
      <c r="BI330" s="144">
        <f t="shared" si="78"/>
        <v>0</v>
      </c>
      <c r="BJ330" s="13" t="s">
        <v>144</v>
      </c>
      <c r="BK330" s="144">
        <f t="shared" si="79"/>
        <v>0</v>
      </c>
      <c r="BL330" s="13" t="s">
        <v>204</v>
      </c>
      <c r="BM330" s="143" t="s">
        <v>874</v>
      </c>
    </row>
    <row r="331" spans="2:65" s="1" customFormat="1" ht="24.2" customHeight="1">
      <c r="B331" s="29"/>
      <c r="C331" s="131" t="s">
        <v>875</v>
      </c>
      <c r="D331" s="131" t="s">
        <v>139</v>
      </c>
      <c r="E331" s="132" t="s">
        <v>876</v>
      </c>
      <c r="F331" s="133" t="s">
        <v>877</v>
      </c>
      <c r="G331" s="134" t="s">
        <v>153</v>
      </c>
      <c r="H331" s="135">
        <v>40</v>
      </c>
      <c r="I331" s="136"/>
      <c r="J331" s="137">
        <f t="shared" si="70"/>
        <v>0</v>
      </c>
      <c r="K331" s="138"/>
      <c r="L331" s="29"/>
      <c r="M331" s="139" t="s">
        <v>1</v>
      </c>
      <c r="N331" s="140" t="s">
        <v>48</v>
      </c>
      <c r="P331" s="141">
        <f t="shared" si="71"/>
        <v>0</v>
      </c>
      <c r="Q331" s="141">
        <v>1.7899999999999999E-3</v>
      </c>
      <c r="R331" s="141">
        <f t="shared" si="72"/>
        <v>7.1599999999999997E-2</v>
      </c>
      <c r="S331" s="141">
        <v>0</v>
      </c>
      <c r="T331" s="142">
        <f t="shared" si="73"/>
        <v>0</v>
      </c>
      <c r="AR331" s="143" t="s">
        <v>204</v>
      </c>
      <c r="AT331" s="143" t="s">
        <v>139</v>
      </c>
      <c r="AU331" s="143" t="s">
        <v>144</v>
      </c>
      <c r="AY331" s="13" t="s">
        <v>137</v>
      </c>
      <c r="BE331" s="144">
        <f t="shared" si="74"/>
        <v>0</v>
      </c>
      <c r="BF331" s="144">
        <f t="shared" si="75"/>
        <v>0</v>
      </c>
      <c r="BG331" s="144">
        <f t="shared" si="76"/>
        <v>0</v>
      </c>
      <c r="BH331" s="144">
        <f t="shared" si="77"/>
        <v>0</v>
      </c>
      <c r="BI331" s="144">
        <f t="shared" si="78"/>
        <v>0</v>
      </c>
      <c r="BJ331" s="13" t="s">
        <v>144</v>
      </c>
      <c r="BK331" s="144">
        <f t="shared" si="79"/>
        <v>0</v>
      </c>
      <c r="BL331" s="13" t="s">
        <v>204</v>
      </c>
      <c r="BM331" s="143" t="s">
        <v>878</v>
      </c>
    </row>
    <row r="332" spans="2:65" s="1" customFormat="1" ht="24.2" customHeight="1">
      <c r="B332" s="29"/>
      <c r="C332" s="131" t="s">
        <v>879</v>
      </c>
      <c r="D332" s="131" t="s">
        <v>139</v>
      </c>
      <c r="E332" s="132" t="s">
        <v>880</v>
      </c>
      <c r="F332" s="133" t="s">
        <v>881</v>
      </c>
      <c r="G332" s="134" t="s">
        <v>882</v>
      </c>
      <c r="H332" s="135">
        <v>140</v>
      </c>
      <c r="I332" s="136"/>
      <c r="J332" s="137">
        <f t="shared" si="70"/>
        <v>0</v>
      </c>
      <c r="K332" s="138"/>
      <c r="L332" s="29"/>
      <c r="M332" s="139" t="s">
        <v>1</v>
      </c>
      <c r="N332" s="140" t="s">
        <v>48</v>
      </c>
      <c r="P332" s="141">
        <f t="shared" si="71"/>
        <v>0</v>
      </c>
      <c r="Q332" s="141">
        <v>1.7899999999999999E-3</v>
      </c>
      <c r="R332" s="141">
        <f t="shared" si="72"/>
        <v>0.25059999999999999</v>
      </c>
      <c r="S332" s="141">
        <v>0</v>
      </c>
      <c r="T332" s="142">
        <f t="shared" si="73"/>
        <v>0</v>
      </c>
      <c r="AR332" s="143" t="s">
        <v>204</v>
      </c>
      <c r="AT332" s="143" t="s">
        <v>139</v>
      </c>
      <c r="AU332" s="143" t="s">
        <v>144</v>
      </c>
      <c r="AY332" s="13" t="s">
        <v>137</v>
      </c>
      <c r="BE332" s="144">
        <f t="shared" si="74"/>
        <v>0</v>
      </c>
      <c r="BF332" s="144">
        <f t="shared" si="75"/>
        <v>0</v>
      </c>
      <c r="BG332" s="144">
        <f t="shared" si="76"/>
        <v>0</v>
      </c>
      <c r="BH332" s="144">
        <f t="shared" si="77"/>
        <v>0</v>
      </c>
      <c r="BI332" s="144">
        <f t="shared" si="78"/>
        <v>0</v>
      </c>
      <c r="BJ332" s="13" t="s">
        <v>144</v>
      </c>
      <c r="BK332" s="144">
        <f t="shared" si="79"/>
        <v>0</v>
      </c>
      <c r="BL332" s="13" t="s">
        <v>204</v>
      </c>
      <c r="BM332" s="143" t="s">
        <v>883</v>
      </c>
    </row>
    <row r="333" spans="2:65" s="1" customFormat="1" ht="24.2" customHeight="1">
      <c r="B333" s="29"/>
      <c r="C333" s="131" t="s">
        <v>884</v>
      </c>
      <c r="D333" s="131" t="s">
        <v>139</v>
      </c>
      <c r="E333" s="132" t="s">
        <v>885</v>
      </c>
      <c r="F333" s="133" t="s">
        <v>886</v>
      </c>
      <c r="G333" s="134" t="s">
        <v>153</v>
      </c>
      <c r="H333" s="135">
        <v>2</v>
      </c>
      <c r="I333" s="136"/>
      <c r="J333" s="137">
        <f t="shared" si="70"/>
        <v>0</v>
      </c>
      <c r="K333" s="138"/>
      <c r="L333" s="29"/>
      <c r="M333" s="139" t="s">
        <v>1</v>
      </c>
      <c r="N333" s="140" t="s">
        <v>48</v>
      </c>
      <c r="P333" s="141">
        <f t="shared" si="71"/>
        <v>0</v>
      </c>
      <c r="Q333" s="141">
        <v>1.7899999999999999E-3</v>
      </c>
      <c r="R333" s="141">
        <f t="shared" si="72"/>
        <v>3.5799999999999998E-3</v>
      </c>
      <c r="S333" s="141">
        <v>0</v>
      </c>
      <c r="T333" s="142">
        <f t="shared" si="73"/>
        <v>0</v>
      </c>
      <c r="AR333" s="143" t="s">
        <v>204</v>
      </c>
      <c r="AT333" s="143" t="s">
        <v>139</v>
      </c>
      <c r="AU333" s="143" t="s">
        <v>144</v>
      </c>
      <c r="AY333" s="13" t="s">
        <v>137</v>
      </c>
      <c r="BE333" s="144">
        <f t="shared" si="74"/>
        <v>0</v>
      </c>
      <c r="BF333" s="144">
        <f t="shared" si="75"/>
        <v>0</v>
      </c>
      <c r="BG333" s="144">
        <f t="shared" si="76"/>
        <v>0</v>
      </c>
      <c r="BH333" s="144">
        <f t="shared" si="77"/>
        <v>0</v>
      </c>
      <c r="BI333" s="144">
        <f t="shared" si="78"/>
        <v>0</v>
      </c>
      <c r="BJ333" s="13" t="s">
        <v>144</v>
      </c>
      <c r="BK333" s="144">
        <f t="shared" si="79"/>
        <v>0</v>
      </c>
      <c r="BL333" s="13" t="s">
        <v>204</v>
      </c>
      <c r="BM333" s="143" t="s">
        <v>887</v>
      </c>
    </row>
    <row r="334" spans="2:65" s="1" customFormat="1" ht="24.2" customHeight="1">
      <c r="B334" s="29"/>
      <c r="C334" s="131" t="s">
        <v>888</v>
      </c>
      <c r="D334" s="131" t="s">
        <v>139</v>
      </c>
      <c r="E334" s="132" t="s">
        <v>889</v>
      </c>
      <c r="F334" s="133" t="s">
        <v>890</v>
      </c>
      <c r="G334" s="134" t="s">
        <v>153</v>
      </c>
      <c r="H334" s="135">
        <v>2</v>
      </c>
      <c r="I334" s="136"/>
      <c r="J334" s="137">
        <f t="shared" si="70"/>
        <v>0</v>
      </c>
      <c r="K334" s="138"/>
      <c r="L334" s="29"/>
      <c r="M334" s="139" t="s">
        <v>1</v>
      </c>
      <c r="N334" s="140" t="s">
        <v>48</v>
      </c>
      <c r="P334" s="141">
        <f t="shared" si="71"/>
        <v>0</v>
      </c>
      <c r="Q334" s="141">
        <v>1.7899999999999999E-3</v>
      </c>
      <c r="R334" s="141">
        <f t="shared" si="72"/>
        <v>3.5799999999999998E-3</v>
      </c>
      <c r="S334" s="141">
        <v>0</v>
      </c>
      <c r="T334" s="142">
        <f t="shared" si="73"/>
        <v>0</v>
      </c>
      <c r="AR334" s="143" t="s">
        <v>204</v>
      </c>
      <c r="AT334" s="143" t="s">
        <v>139</v>
      </c>
      <c r="AU334" s="143" t="s">
        <v>144</v>
      </c>
      <c r="AY334" s="13" t="s">
        <v>137</v>
      </c>
      <c r="BE334" s="144">
        <f t="shared" si="74"/>
        <v>0</v>
      </c>
      <c r="BF334" s="144">
        <f t="shared" si="75"/>
        <v>0</v>
      </c>
      <c r="BG334" s="144">
        <f t="shared" si="76"/>
        <v>0</v>
      </c>
      <c r="BH334" s="144">
        <f t="shared" si="77"/>
        <v>0</v>
      </c>
      <c r="BI334" s="144">
        <f t="shared" si="78"/>
        <v>0</v>
      </c>
      <c r="BJ334" s="13" t="s">
        <v>144</v>
      </c>
      <c r="BK334" s="144">
        <f t="shared" si="79"/>
        <v>0</v>
      </c>
      <c r="BL334" s="13" t="s">
        <v>204</v>
      </c>
      <c r="BM334" s="143" t="s">
        <v>891</v>
      </c>
    </row>
    <row r="335" spans="2:65" s="1" customFormat="1" ht="24.2" customHeight="1">
      <c r="B335" s="29"/>
      <c r="C335" s="131" t="s">
        <v>892</v>
      </c>
      <c r="D335" s="131" t="s">
        <v>139</v>
      </c>
      <c r="E335" s="132" t="s">
        <v>893</v>
      </c>
      <c r="F335" s="133" t="s">
        <v>894</v>
      </c>
      <c r="G335" s="134" t="s">
        <v>153</v>
      </c>
      <c r="H335" s="135">
        <v>1</v>
      </c>
      <c r="I335" s="136"/>
      <c r="J335" s="137">
        <f t="shared" si="70"/>
        <v>0</v>
      </c>
      <c r="K335" s="138"/>
      <c r="L335" s="29"/>
      <c r="M335" s="139" t="s">
        <v>1</v>
      </c>
      <c r="N335" s="140" t="s">
        <v>48</v>
      </c>
      <c r="P335" s="141">
        <f t="shared" si="71"/>
        <v>0</v>
      </c>
      <c r="Q335" s="141">
        <v>1.7899999999999999E-3</v>
      </c>
      <c r="R335" s="141">
        <f t="shared" si="72"/>
        <v>1.7899999999999999E-3</v>
      </c>
      <c r="S335" s="141">
        <v>0</v>
      </c>
      <c r="T335" s="142">
        <f t="shared" si="73"/>
        <v>0</v>
      </c>
      <c r="AR335" s="143" t="s">
        <v>204</v>
      </c>
      <c r="AT335" s="143" t="s">
        <v>139</v>
      </c>
      <c r="AU335" s="143" t="s">
        <v>144</v>
      </c>
      <c r="AY335" s="13" t="s">
        <v>137</v>
      </c>
      <c r="BE335" s="144">
        <f t="shared" si="74"/>
        <v>0</v>
      </c>
      <c r="BF335" s="144">
        <f t="shared" si="75"/>
        <v>0</v>
      </c>
      <c r="BG335" s="144">
        <f t="shared" si="76"/>
        <v>0</v>
      </c>
      <c r="BH335" s="144">
        <f t="shared" si="77"/>
        <v>0</v>
      </c>
      <c r="BI335" s="144">
        <f t="shared" si="78"/>
        <v>0</v>
      </c>
      <c r="BJ335" s="13" t="s">
        <v>144</v>
      </c>
      <c r="BK335" s="144">
        <f t="shared" si="79"/>
        <v>0</v>
      </c>
      <c r="BL335" s="13" t="s">
        <v>204</v>
      </c>
      <c r="BM335" s="143" t="s">
        <v>895</v>
      </c>
    </row>
    <row r="336" spans="2:65" s="1" customFormat="1" ht="24.2" customHeight="1">
      <c r="B336" s="29"/>
      <c r="C336" s="131" t="s">
        <v>896</v>
      </c>
      <c r="D336" s="131" t="s">
        <v>139</v>
      </c>
      <c r="E336" s="132" t="s">
        <v>897</v>
      </c>
      <c r="F336" s="133" t="s">
        <v>898</v>
      </c>
      <c r="G336" s="134" t="s">
        <v>153</v>
      </c>
      <c r="H336" s="135">
        <v>2</v>
      </c>
      <c r="I336" s="136"/>
      <c r="J336" s="137">
        <f t="shared" si="70"/>
        <v>0</v>
      </c>
      <c r="K336" s="138"/>
      <c r="L336" s="29"/>
      <c r="M336" s="139" t="s">
        <v>1</v>
      </c>
      <c r="N336" s="140" t="s">
        <v>48</v>
      </c>
      <c r="P336" s="141">
        <f t="shared" si="71"/>
        <v>0</v>
      </c>
      <c r="Q336" s="141">
        <v>1.7899999999999999E-3</v>
      </c>
      <c r="R336" s="141">
        <f t="shared" si="72"/>
        <v>3.5799999999999998E-3</v>
      </c>
      <c r="S336" s="141">
        <v>0</v>
      </c>
      <c r="T336" s="142">
        <f t="shared" si="73"/>
        <v>0</v>
      </c>
      <c r="AR336" s="143" t="s">
        <v>204</v>
      </c>
      <c r="AT336" s="143" t="s">
        <v>139</v>
      </c>
      <c r="AU336" s="143" t="s">
        <v>144</v>
      </c>
      <c r="AY336" s="13" t="s">
        <v>137</v>
      </c>
      <c r="BE336" s="144">
        <f t="shared" si="74"/>
        <v>0</v>
      </c>
      <c r="BF336" s="144">
        <f t="shared" si="75"/>
        <v>0</v>
      </c>
      <c r="BG336" s="144">
        <f t="shared" si="76"/>
        <v>0</v>
      </c>
      <c r="BH336" s="144">
        <f t="shared" si="77"/>
        <v>0</v>
      </c>
      <c r="BI336" s="144">
        <f t="shared" si="78"/>
        <v>0</v>
      </c>
      <c r="BJ336" s="13" t="s">
        <v>144</v>
      </c>
      <c r="BK336" s="144">
        <f t="shared" si="79"/>
        <v>0</v>
      </c>
      <c r="BL336" s="13" t="s">
        <v>204</v>
      </c>
      <c r="BM336" s="143" t="s">
        <v>899</v>
      </c>
    </row>
    <row r="337" spans="2:65" s="1" customFormat="1" ht="24.2" customHeight="1">
      <c r="B337" s="29"/>
      <c r="C337" s="131" t="s">
        <v>900</v>
      </c>
      <c r="D337" s="131" t="s">
        <v>139</v>
      </c>
      <c r="E337" s="132" t="s">
        <v>901</v>
      </c>
      <c r="F337" s="133" t="s">
        <v>902</v>
      </c>
      <c r="G337" s="134" t="s">
        <v>153</v>
      </c>
      <c r="H337" s="135">
        <v>2</v>
      </c>
      <c r="I337" s="136"/>
      <c r="J337" s="137">
        <f t="shared" si="70"/>
        <v>0</v>
      </c>
      <c r="K337" s="138"/>
      <c r="L337" s="29"/>
      <c r="M337" s="139" t="s">
        <v>1</v>
      </c>
      <c r="N337" s="140" t="s">
        <v>48</v>
      </c>
      <c r="P337" s="141">
        <f t="shared" si="71"/>
        <v>0</v>
      </c>
      <c r="Q337" s="141">
        <v>1.7899999999999999E-3</v>
      </c>
      <c r="R337" s="141">
        <f t="shared" si="72"/>
        <v>3.5799999999999998E-3</v>
      </c>
      <c r="S337" s="141">
        <v>0</v>
      </c>
      <c r="T337" s="142">
        <f t="shared" si="73"/>
        <v>0</v>
      </c>
      <c r="AR337" s="143" t="s">
        <v>204</v>
      </c>
      <c r="AT337" s="143" t="s">
        <v>139</v>
      </c>
      <c r="AU337" s="143" t="s">
        <v>144</v>
      </c>
      <c r="AY337" s="13" t="s">
        <v>137</v>
      </c>
      <c r="BE337" s="144">
        <f t="shared" si="74"/>
        <v>0</v>
      </c>
      <c r="BF337" s="144">
        <f t="shared" si="75"/>
        <v>0</v>
      </c>
      <c r="BG337" s="144">
        <f t="shared" si="76"/>
        <v>0</v>
      </c>
      <c r="BH337" s="144">
        <f t="shared" si="77"/>
        <v>0</v>
      </c>
      <c r="BI337" s="144">
        <f t="shared" si="78"/>
        <v>0</v>
      </c>
      <c r="BJ337" s="13" t="s">
        <v>144</v>
      </c>
      <c r="BK337" s="144">
        <f t="shared" si="79"/>
        <v>0</v>
      </c>
      <c r="BL337" s="13" t="s">
        <v>204</v>
      </c>
      <c r="BM337" s="143" t="s">
        <v>903</v>
      </c>
    </row>
    <row r="338" spans="2:65" s="1" customFormat="1" ht="33" customHeight="1">
      <c r="B338" s="29"/>
      <c r="C338" s="131" t="s">
        <v>904</v>
      </c>
      <c r="D338" s="131" t="s">
        <v>139</v>
      </c>
      <c r="E338" s="132" t="s">
        <v>905</v>
      </c>
      <c r="F338" s="133" t="s">
        <v>906</v>
      </c>
      <c r="G338" s="134" t="s">
        <v>907</v>
      </c>
      <c r="H338" s="135">
        <v>50</v>
      </c>
      <c r="I338" s="136"/>
      <c r="J338" s="137">
        <f t="shared" si="70"/>
        <v>0</v>
      </c>
      <c r="K338" s="138"/>
      <c r="L338" s="29"/>
      <c r="M338" s="139" t="s">
        <v>1</v>
      </c>
      <c r="N338" s="140" t="s">
        <v>48</v>
      </c>
      <c r="P338" s="141">
        <f t="shared" si="71"/>
        <v>0</v>
      </c>
      <c r="Q338" s="141">
        <v>1.7899999999999999E-3</v>
      </c>
      <c r="R338" s="141">
        <f t="shared" si="72"/>
        <v>8.9499999999999996E-2</v>
      </c>
      <c r="S338" s="141">
        <v>0</v>
      </c>
      <c r="T338" s="142">
        <f t="shared" si="73"/>
        <v>0</v>
      </c>
      <c r="AR338" s="143" t="s">
        <v>204</v>
      </c>
      <c r="AT338" s="143" t="s">
        <v>139</v>
      </c>
      <c r="AU338" s="143" t="s">
        <v>144</v>
      </c>
      <c r="AY338" s="13" t="s">
        <v>137</v>
      </c>
      <c r="BE338" s="144">
        <f t="shared" si="74"/>
        <v>0</v>
      </c>
      <c r="BF338" s="144">
        <f t="shared" si="75"/>
        <v>0</v>
      </c>
      <c r="BG338" s="144">
        <f t="shared" si="76"/>
        <v>0</v>
      </c>
      <c r="BH338" s="144">
        <f t="shared" si="77"/>
        <v>0</v>
      </c>
      <c r="BI338" s="144">
        <f t="shared" si="78"/>
        <v>0</v>
      </c>
      <c r="BJ338" s="13" t="s">
        <v>144</v>
      </c>
      <c r="BK338" s="144">
        <f t="shared" si="79"/>
        <v>0</v>
      </c>
      <c r="BL338" s="13" t="s">
        <v>204</v>
      </c>
      <c r="BM338" s="143" t="s">
        <v>908</v>
      </c>
    </row>
    <row r="339" spans="2:65" s="1" customFormat="1" ht="33" customHeight="1">
      <c r="B339" s="29"/>
      <c r="C339" s="131" t="s">
        <v>909</v>
      </c>
      <c r="D339" s="131" t="s">
        <v>139</v>
      </c>
      <c r="E339" s="132" t="s">
        <v>910</v>
      </c>
      <c r="F339" s="133" t="s">
        <v>911</v>
      </c>
      <c r="G339" s="134" t="s">
        <v>907</v>
      </c>
      <c r="H339" s="135">
        <v>50</v>
      </c>
      <c r="I339" s="136"/>
      <c r="J339" s="137">
        <f t="shared" si="70"/>
        <v>0</v>
      </c>
      <c r="K339" s="138"/>
      <c r="L339" s="29"/>
      <c r="M339" s="139" t="s">
        <v>1</v>
      </c>
      <c r="N339" s="140" t="s">
        <v>48</v>
      </c>
      <c r="P339" s="141">
        <f t="shared" si="71"/>
        <v>0</v>
      </c>
      <c r="Q339" s="141">
        <v>1.7899999999999999E-3</v>
      </c>
      <c r="R339" s="141">
        <f t="shared" si="72"/>
        <v>8.9499999999999996E-2</v>
      </c>
      <c r="S339" s="141">
        <v>0</v>
      </c>
      <c r="T339" s="142">
        <f t="shared" si="73"/>
        <v>0</v>
      </c>
      <c r="AR339" s="143" t="s">
        <v>204</v>
      </c>
      <c r="AT339" s="143" t="s">
        <v>139</v>
      </c>
      <c r="AU339" s="143" t="s">
        <v>144</v>
      </c>
      <c r="AY339" s="13" t="s">
        <v>137</v>
      </c>
      <c r="BE339" s="144">
        <f t="shared" si="74"/>
        <v>0</v>
      </c>
      <c r="BF339" s="144">
        <f t="shared" si="75"/>
        <v>0</v>
      </c>
      <c r="BG339" s="144">
        <f t="shared" si="76"/>
        <v>0</v>
      </c>
      <c r="BH339" s="144">
        <f t="shared" si="77"/>
        <v>0</v>
      </c>
      <c r="BI339" s="144">
        <f t="shared" si="78"/>
        <v>0</v>
      </c>
      <c r="BJ339" s="13" t="s">
        <v>144</v>
      </c>
      <c r="BK339" s="144">
        <f t="shared" si="79"/>
        <v>0</v>
      </c>
      <c r="BL339" s="13" t="s">
        <v>204</v>
      </c>
      <c r="BM339" s="143" t="s">
        <v>912</v>
      </c>
    </row>
    <row r="340" spans="2:65" s="1" customFormat="1" ht="24.2" customHeight="1">
      <c r="B340" s="29"/>
      <c r="C340" s="131" t="s">
        <v>913</v>
      </c>
      <c r="D340" s="131" t="s">
        <v>139</v>
      </c>
      <c r="E340" s="132" t="s">
        <v>914</v>
      </c>
      <c r="F340" s="133" t="s">
        <v>915</v>
      </c>
      <c r="G340" s="134" t="s">
        <v>907</v>
      </c>
      <c r="H340" s="135">
        <v>50</v>
      </c>
      <c r="I340" s="136"/>
      <c r="J340" s="137">
        <f t="shared" si="70"/>
        <v>0</v>
      </c>
      <c r="K340" s="138"/>
      <c r="L340" s="29"/>
      <c r="M340" s="139" t="s">
        <v>1</v>
      </c>
      <c r="N340" s="140" t="s">
        <v>48</v>
      </c>
      <c r="P340" s="141">
        <f t="shared" si="71"/>
        <v>0</v>
      </c>
      <c r="Q340" s="141">
        <v>1.7899999999999999E-3</v>
      </c>
      <c r="R340" s="141">
        <f t="shared" si="72"/>
        <v>8.9499999999999996E-2</v>
      </c>
      <c r="S340" s="141">
        <v>0</v>
      </c>
      <c r="T340" s="142">
        <f t="shared" si="73"/>
        <v>0</v>
      </c>
      <c r="AR340" s="143" t="s">
        <v>204</v>
      </c>
      <c r="AT340" s="143" t="s">
        <v>139</v>
      </c>
      <c r="AU340" s="143" t="s">
        <v>144</v>
      </c>
      <c r="AY340" s="13" t="s">
        <v>137</v>
      </c>
      <c r="BE340" s="144">
        <f t="shared" si="74"/>
        <v>0</v>
      </c>
      <c r="BF340" s="144">
        <f t="shared" si="75"/>
        <v>0</v>
      </c>
      <c r="BG340" s="144">
        <f t="shared" si="76"/>
        <v>0</v>
      </c>
      <c r="BH340" s="144">
        <f t="shared" si="77"/>
        <v>0</v>
      </c>
      <c r="BI340" s="144">
        <f t="shared" si="78"/>
        <v>0</v>
      </c>
      <c r="BJ340" s="13" t="s">
        <v>144</v>
      </c>
      <c r="BK340" s="144">
        <f t="shared" si="79"/>
        <v>0</v>
      </c>
      <c r="BL340" s="13" t="s">
        <v>204</v>
      </c>
      <c r="BM340" s="143" t="s">
        <v>916</v>
      </c>
    </row>
    <row r="341" spans="2:65" s="1" customFormat="1" ht="33" customHeight="1">
      <c r="B341" s="29"/>
      <c r="C341" s="131" t="s">
        <v>917</v>
      </c>
      <c r="D341" s="131" t="s">
        <v>139</v>
      </c>
      <c r="E341" s="132" t="s">
        <v>918</v>
      </c>
      <c r="F341" s="133" t="s">
        <v>919</v>
      </c>
      <c r="G341" s="134" t="s">
        <v>920</v>
      </c>
      <c r="H341" s="135">
        <v>2</v>
      </c>
      <c r="I341" s="136"/>
      <c r="J341" s="137">
        <f t="shared" si="70"/>
        <v>0</v>
      </c>
      <c r="K341" s="138"/>
      <c r="L341" s="29"/>
      <c r="M341" s="139" t="s">
        <v>1</v>
      </c>
      <c r="N341" s="140" t="s">
        <v>48</v>
      </c>
      <c r="P341" s="141">
        <f t="shared" si="71"/>
        <v>0</v>
      </c>
      <c r="Q341" s="141">
        <v>1.7899999999999999E-3</v>
      </c>
      <c r="R341" s="141">
        <f t="shared" si="72"/>
        <v>3.5799999999999998E-3</v>
      </c>
      <c r="S341" s="141">
        <v>0</v>
      </c>
      <c r="T341" s="142">
        <f t="shared" si="73"/>
        <v>0</v>
      </c>
      <c r="AR341" s="143" t="s">
        <v>204</v>
      </c>
      <c r="AT341" s="143" t="s">
        <v>139</v>
      </c>
      <c r="AU341" s="143" t="s">
        <v>144</v>
      </c>
      <c r="AY341" s="13" t="s">
        <v>137</v>
      </c>
      <c r="BE341" s="144">
        <f t="shared" si="74"/>
        <v>0</v>
      </c>
      <c r="BF341" s="144">
        <f t="shared" si="75"/>
        <v>0</v>
      </c>
      <c r="BG341" s="144">
        <f t="shared" si="76"/>
        <v>0</v>
      </c>
      <c r="BH341" s="144">
        <f t="shared" si="77"/>
        <v>0</v>
      </c>
      <c r="BI341" s="144">
        <f t="shared" si="78"/>
        <v>0</v>
      </c>
      <c r="BJ341" s="13" t="s">
        <v>144</v>
      </c>
      <c r="BK341" s="144">
        <f t="shared" si="79"/>
        <v>0</v>
      </c>
      <c r="BL341" s="13" t="s">
        <v>204</v>
      </c>
      <c r="BM341" s="143" t="s">
        <v>921</v>
      </c>
    </row>
    <row r="342" spans="2:65" s="1" customFormat="1" ht="44.25" customHeight="1">
      <c r="B342" s="29"/>
      <c r="C342" s="131" t="s">
        <v>922</v>
      </c>
      <c r="D342" s="131" t="s">
        <v>139</v>
      </c>
      <c r="E342" s="132" t="s">
        <v>923</v>
      </c>
      <c r="F342" s="133" t="s">
        <v>924</v>
      </c>
      <c r="G342" s="134" t="s">
        <v>920</v>
      </c>
      <c r="H342" s="135">
        <v>1</v>
      </c>
      <c r="I342" s="136"/>
      <c r="J342" s="137">
        <f t="shared" si="70"/>
        <v>0</v>
      </c>
      <c r="K342" s="138"/>
      <c r="L342" s="29"/>
      <c r="M342" s="139" t="s">
        <v>1</v>
      </c>
      <c r="N342" s="140" t="s">
        <v>48</v>
      </c>
      <c r="P342" s="141">
        <f t="shared" si="71"/>
        <v>0</v>
      </c>
      <c r="Q342" s="141">
        <v>1.7899999999999999E-3</v>
      </c>
      <c r="R342" s="141">
        <f t="shared" si="72"/>
        <v>1.7899999999999999E-3</v>
      </c>
      <c r="S342" s="141">
        <v>0</v>
      </c>
      <c r="T342" s="142">
        <f t="shared" si="73"/>
        <v>0</v>
      </c>
      <c r="AR342" s="143" t="s">
        <v>204</v>
      </c>
      <c r="AT342" s="143" t="s">
        <v>139</v>
      </c>
      <c r="AU342" s="143" t="s">
        <v>144</v>
      </c>
      <c r="AY342" s="13" t="s">
        <v>137</v>
      </c>
      <c r="BE342" s="144">
        <f t="shared" si="74"/>
        <v>0</v>
      </c>
      <c r="BF342" s="144">
        <f t="shared" si="75"/>
        <v>0</v>
      </c>
      <c r="BG342" s="144">
        <f t="shared" si="76"/>
        <v>0</v>
      </c>
      <c r="BH342" s="144">
        <f t="shared" si="77"/>
        <v>0</v>
      </c>
      <c r="BI342" s="144">
        <f t="shared" si="78"/>
        <v>0</v>
      </c>
      <c r="BJ342" s="13" t="s">
        <v>144</v>
      </c>
      <c r="BK342" s="144">
        <f t="shared" si="79"/>
        <v>0</v>
      </c>
      <c r="BL342" s="13" t="s">
        <v>204</v>
      </c>
      <c r="BM342" s="143" t="s">
        <v>925</v>
      </c>
    </row>
    <row r="343" spans="2:65" s="1" customFormat="1" ht="24.2" customHeight="1">
      <c r="B343" s="29"/>
      <c r="C343" s="131" t="s">
        <v>926</v>
      </c>
      <c r="D343" s="131" t="s">
        <v>139</v>
      </c>
      <c r="E343" s="132" t="s">
        <v>927</v>
      </c>
      <c r="F343" s="133" t="s">
        <v>928</v>
      </c>
      <c r="G343" s="134" t="s">
        <v>458</v>
      </c>
      <c r="H343" s="156"/>
      <c r="I343" s="136"/>
      <c r="J343" s="137">
        <f t="shared" si="70"/>
        <v>0</v>
      </c>
      <c r="K343" s="138"/>
      <c r="L343" s="29"/>
      <c r="M343" s="139" t="s">
        <v>1</v>
      </c>
      <c r="N343" s="140" t="s">
        <v>48</v>
      </c>
      <c r="P343" s="141">
        <f t="shared" si="71"/>
        <v>0</v>
      </c>
      <c r="Q343" s="141">
        <v>0</v>
      </c>
      <c r="R343" s="141">
        <f t="shared" si="72"/>
        <v>0</v>
      </c>
      <c r="S343" s="141">
        <v>0</v>
      </c>
      <c r="T343" s="142">
        <f t="shared" si="73"/>
        <v>0</v>
      </c>
      <c r="AR343" s="143" t="s">
        <v>204</v>
      </c>
      <c r="AT343" s="143" t="s">
        <v>139</v>
      </c>
      <c r="AU343" s="143" t="s">
        <v>144</v>
      </c>
      <c r="AY343" s="13" t="s">
        <v>137</v>
      </c>
      <c r="BE343" s="144">
        <f t="shared" si="74"/>
        <v>0</v>
      </c>
      <c r="BF343" s="144">
        <f t="shared" si="75"/>
        <v>0</v>
      </c>
      <c r="BG343" s="144">
        <f t="shared" si="76"/>
        <v>0</v>
      </c>
      <c r="BH343" s="144">
        <f t="shared" si="77"/>
        <v>0</v>
      </c>
      <c r="BI343" s="144">
        <f t="shared" si="78"/>
        <v>0</v>
      </c>
      <c r="BJ343" s="13" t="s">
        <v>144</v>
      </c>
      <c r="BK343" s="144">
        <f t="shared" si="79"/>
        <v>0</v>
      </c>
      <c r="BL343" s="13" t="s">
        <v>204</v>
      </c>
      <c r="BM343" s="143" t="s">
        <v>929</v>
      </c>
    </row>
    <row r="344" spans="2:65" s="11" customFormat="1" ht="22.9" customHeight="1">
      <c r="B344" s="119"/>
      <c r="D344" s="120" t="s">
        <v>81</v>
      </c>
      <c r="E344" s="129" t="s">
        <v>930</v>
      </c>
      <c r="F344" s="129" t="s">
        <v>931</v>
      </c>
      <c r="I344" s="122"/>
      <c r="J344" s="130">
        <f>BK344</f>
        <v>0</v>
      </c>
      <c r="L344" s="119"/>
      <c r="M344" s="124"/>
      <c r="P344" s="125">
        <f>SUM(P345:P351)</f>
        <v>0</v>
      </c>
      <c r="R344" s="125">
        <f>SUM(R345:R351)</f>
        <v>0.41886000000000001</v>
      </c>
      <c r="T344" s="126">
        <f>SUM(T345:T351)</f>
        <v>0</v>
      </c>
      <c r="AR344" s="120" t="s">
        <v>144</v>
      </c>
      <c r="AT344" s="127" t="s">
        <v>81</v>
      </c>
      <c r="AU344" s="127" t="s">
        <v>87</v>
      </c>
      <c r="AY344" s="120" t="s">
        <v>137</v>
      </c>
      <c r="BK344" s="128">
        <f>SUM(BK345:BK351)</f>
        <v>0</v>
      </c>
    </row>
    <row r="345" spans="2:65" s="1" customFormat="1" ht="24.2" customHeight="1">
      <c r="B345" s="29"/>
      <c r="C345" s="131" t="s">
        <v>932</v>
      </c>
      <c r="D345" s="131" t="s">
        <v>139</v>
      </c>
      <c r="E345" s="132" t="s">
        <v>933</v>
      </c>
      <c r="F345" s="133" t="s">
        <v>865</v>
      </c>
      <c r="G345" s="134" t="s">
        <v>354</v>
      </c>
      <c r="H345" s="135">
        <v>20</v>
      </c>
      <c r="I345" s="136"/>
      <c r="J345" s="137">
        <f t="shared" ref="J345:J351" si="80">ROUND(I345*H345,2)</f>
        <v>0</v>
      </c>
      <c r="K345" s="138"/>
      <c r="L345" s="29"/>
      <c r="M345" s="139" t="s">
        <v>1</v>
      </c>
      <c r="N345" s="140" t="s">
        <v>48</v>
      </c>
      <c r="P345" s="141">
        <f t="shared" ref="P345:P351" si="81">O345*H345</f>
        <v>0</v>
      </c>
      <c r="Q345" s="141">
        <v>1.7899999999999999E-3</v>
      </c>
      <c r="R345" s="141">
        <f t="shared" ref="R345:R351" si="82">Q345*H345</f>
        <v>3.5799999999999998E-2</v>
      </c>
      <c r="S345" s="141">
        <v>0</v>
      </c>
      <c r="T345" s="142">
        <f t="shared" ref="T345:T351" si="83">S345*H345</f>
        <v>0</v>
      </c>
      <c r="AR345" s="143" t="s">
        <v>204</v>
      </c>
      <c r="AT345" s="143" t="s">
        <v>139</v>
      </c>
      <c r="AU345" s="143" t="s">
        <v>144</v>
      </c>
      <c r="AY345" s="13" t="s">
        <v>137</v>
      </c>
      <c r="BE345" s="144">
        <f t="shared" ref="BE345:BE351" si="84">IF(N345="základná",J345,0)</f>
        <v>0</v>
      </c>
      <c r="BF345" s="144">
        <f t="shared" ref="BF345:BF351" si="85">IF(N345="znížená",J345,0)</f>
        <v>0</v>
      </c>
      <c r="BG345" s="144">
        <f t="shared" ref="BG345:BG351" si="86">IF(N345="zákl. prenesená",J345,0)</f>
        <v>0</v>
      </c>
      <c r="BH345" s="144">
        <f t="shared" ref="BH345:BH351" si="87">IF(N345="zníž. prenesená",J345,0)</f>
        <v>0</v>
      </c>
      <c r="BI345" s="144">
        <f t="shared" ref="BI345:BI351" si="88">IF(N345="nulová",J345,0)</f>
        <v>0</v>
      </c>
      <c r="BJ345" s="13" t="s">
        <v>144</v>
      </c>
      <c r="BK345" s="144">
        <f t="shared" ref="BK345:BK351" si="89">ROUND(I345*H345,2)</f>
        <v>0</v>
      </c>
      <c r="BL345" s="13" t="s">
        <v>204</v>
      </c>
      <c r="BM345" s="143" t="s">
        <v>934</v>
      </c>
    </row>
    <row r="346" spans="2:65" s="1" customFormat="1" ht="24.2" customHeight="1">
      <c r="B346" s="29"/>
      <c r="C346" s="131" t="s">
        <v>935</v>
      </c>
      <c r="D346" s="131" t="s">
        <v>139</v>
      </c>
      <c r="E346" s="132" t="s">
        <v>936</v>
      </c>
      <c r="F346" s="133" t="s">
        <v>869</v>
      </c>
      <c r="G346" s="134" t="s">
        <v>354</v>
      </c>
      <c r="H346" s="135">
        <v>10</v>
      </c>
      <c r="I346" s="136"/>
      <c r="J346" s="137">
        <f t="shared" si="80"/>
        <v>0</v>
      </c>
      <c r="K346" s="138"/>
      <c r="L346" s="29"/>
      <c r="M346" s="139" t="s">
        <v>1</v>
      </c>
      <c r="N346" s="140" t="s">
        <v>48</v>
      </c>
      <c r="P346" s="141">
        <f t="shared" si="81"/>
        <v>0</v>
      </c>
      <c r="Q346" s="141">
        <v>1.7899999999999999E-3</v>
      </c>
      <c r="R346" s="141">
        <f t="shared" si="82"/>
        <v>1.7899999999999999E-2</v>
      </c>
      <c r="S346" s="141">
        <v>0</v>
      </c>
      <c r="T346" s="142">
        <f t="shared" si="83"/>
        <v>0</v>
      </c>
      <c r="AR346" s="143" t="s">
        <v>204</v>
      </c>
      <c r="AT346" s="143" t="s">
        <v>139</v>
      </c>
      <c r="AU346" s="143" t="s">
        <v>144</v>
      </c>
      <c r="AY346" s="13" t="s">
        <v>137</v>
      </c>
      <c r="BE346" s="144">
        <f t="shared" si="84"/>
        <v>0</v>
      </c>
      <c r="BF346" s="144">
        <f t="shared" si="85"/>
        <v>0</v>
      </c>
      <c r="BG346" s="144">
        <f t="shared" si="86"/>
        <v>0</v>
      </c>
      <c r="BH346" s="144">
        <f t="shared" si="87"/>
        <v>0</v>
      </c>
      <c r="BI346" s="144">
        <f t="shared" si="88"/>
        <v>0</v>
      </c>
      <c r="BJ346" s="13" t="s">
        <v>144</v>
      </c>
      <c r="BK346" s="144">
        <f t="shared" si="89"/>
        <v>0</v>
      </c>
      <c r="BL346" s="13" t="s">
        <v>204</v>
      </c>
      <c r="BM346" s="143" t="s">
        <v>937</v>
      </c>
    </row>
    <row r="347" spans="2:65" s="1" customFormat="1" ht="24.2" customHeight="1">
      <c r="B347" s="29"/>
      <c r="C347" s="131" t="s">
        <v>938</v>
      </c>
      <c r="D347" s="131" t="s">
        <v>139</v>
      </c>
      <c r="E347" s="132" t="s">
        <v>939</v>
      </c>
      <c r="F347" s="133" t="s">
        <v>873</v>
      </c>
      <c r="G347" s="134" t="s">
        <v>354</v>
      </c>
      <c r="H347" s="135">
        <v>20</v>
      </c>
      <c r="I347" s="136"/>
      <c r="J347" s="137">
        <f t="shared" si="80"/>
        <v>0</v>
      </c>
      <c r="K347" s="138"/>
      <c r="L347" s="29"/>
      <c r="M347" s="139" t="s">
        <v>1</v>
      </c>
      <c r="N347" s="140" t="s">
        <v>48</v>
      </c>
      <c r="P347" s="141">
        <f t="shared" si="81"/>
        <v>0</v>
      </c>
      <c r="Q347" s="141">
        <v>1.7899999999999999E-3</v>
      </c>
      <c r="R347" s="141">
        <f t="shared" si="82"/>
        <v>3.5799999999999998E-2</v>
      </c>
      <c r="S347" s="141">
        <v>0</v>
      </c>
      <c r="T347" s="142">
        <f t="shared" si="83"/>
        <v>0</v>
      </c>
      <c r="AR347" s="143" t="s">
        <v>204</v>
      </c>
      <c r="AT347" s="143" t="s">
        <v>139</v>
      </c>
      <c r="AU347" s="143" t="s">
        <v>144</v>
      </c>
      <c r="AY347" s="13" t="s">
        <v>137</v>
      </c>
      <c r="BE347" s="144">
        <f t="shared" si="84"/>
        <v>0</v>
      </c>
      <c r="BF347" s="144">
        <f t="shared" si="85"/>
        <v>0</v>
      </c>
      <c r="BG347" s="144">
        <f t="shared" si="86"/>
        <v>0</v>
      </c>
      <c r="BH347" s="144">
        <f t="shared" si="87"/>
        <v>0</v>
      </c>
      <c r="BI347" s="144">
        <f t="shared" si="88"/>
        <v>0</v>
      </c>
      <c r="BJ347" s="13" t="s">
        <v>144</v>
      </c>
      <c r="BK347" s="144">
        <f t="shared" si="89"/>
        <v>0</v>
      </c>
      <c r="BL347" s="13" t="s">
        <v>204</v>
      </c>
      <c r="BM347" s="143" t="s">
        <v>940</v>
      </c>
    </row>
    <row r="348" spans="2:65" s="1" customFormat="1" ht="24.2" customHeight="1">
      <c r="B348" s="29"/>
      <c r="C348" s="131" t="s">
        <v>941</v>
      </c>
      <c r="D348" s="131" t="s">
        <v>139</v>
      </c>
      <c r="E348" s="132" t="s">
        <v>942</v>
      </c>
      <c r="F348" s="133" t="s">
        <v>877</v>
      </c>
      <c r="G348" s="134" t="s">
        <v>153</v>
      </c>
      <c r="H348" s="135">
        <v>40</v>
      </c>
      <c r="I348" s="136"/>
      <c r="J348" s="137">
        <f t="shared" si="80"/>
        <v>0</v>
      </c>
      <c r="K348" s="138"/>
      <c r="L348" s="29"/>
      <c r="M348" s="139" t="s">
        <v>1</v>
      </c>
      <c r="N348" s="140" t="s">
        <v>48</v>
      </c>
      <c r="P348" s="141">
        <f t="shared" si="81"/>
        <v>0</v>
      </c>
      <c r="Q348" s="141">
        <v>1.7899999999999999E-3</v>
      </c>
      <c r="R348" s="141">
        <f t="shared" si="82"/>
        <v>7.1599999999999997E-2</v>
      </c>
      <c r="S348" s="141">
        <v>0</v>
      </c>
      <c r="T348" s="142">
        <f t="shared" si="83"/>
        <v>0</v>
      </c>
      <c r="AR348" s="143" t="s">
        <v>204</v>
      </c>
      <c r="AT348" s="143" t="s">
        <v>139</v>
      </c>
      <c r="AU348" s="143" t="s">
        <v>144</v>
      </c>
      <c r="AY348" s="13" t="s">
        <v>137</v>
      </c>
      <c r="BE348" s="144">
        <f t="shared" si="84"/>
        <v>0</v>
      </c>
      <c r="BF348" s="144">
        <f t="shared" si="85"/>
        <v>0</v>
      </c>
      <c r="BG348" s="144">
        <f t="shared" si="86"/>
        <v>0</v>
      </c>
      <c r="BH348" s="144">
        <f t="shared" si="87"/>
        <v>0</v>
      </c>
      <c r="BI348" s="144">
        <f t="shared" si="88"/>
        <v>0</v>
      </c>
      <c r="BJ348" s="13" t="s">
        <v>144</v>
      </c>
      <c r="BK348" s="144">
        <f t="shared" si="89"/>
        <v>0</v>
      </c>
      <c r="BL348" s="13" t="s">
        <v>204</v>
      </c>
      <c r="BM348" s="143" t="s">
        <v>943</v>
      </c>
    </row>
    <row r="349" spans="2:65" s="1" customFormat="1" ht="24.2" customHeight="1">
      <c r="B349" s="29"/>
      <c r="C349" s="131" t="s">
        <v>944</v>
      </c>
      <c r="D349" s="131" t="s">
        <v>139</v>
      </c>
      <c r="E349" s="132" t="s">
        <v>945</v>
      </c>
      <c r="F349" s="133" t="s">
        <v>881</v>
      </c>
      <c r="G349" s="134" t="s">
        <v>882</v>
      </c>
      <c r="H349" s="135">
        <v>140</v>
      </c>
      <c r="I349" s="136"/>
      <c r="J349" s="137">
        <f t="shared" si="80"/>
        <v>0</v>
      </c>
      <c r="K349" s="138"/>
      <c r="L349" s="29"/>
      <c r="M349" s="139" t="s">
        <v>1</v>
      </c>
      <c r="N349" s="140" t="s">
        <v>48</v>
      </c>
      <c r="P349" s="141">
        <f t="shared" si="81"/>
        <v>0</v>
      </c>
      <c r="Q349" s="141">
        <v>1.7899999999999999E-3</v>
      </c>
      <c r="R349" s="141">
        <f t="shared" si="82"/>
        <v>0.25059999999999999</v>
      </c>
      <c r="S349" s="141">
        <v>0</v>
      </c>
      <c r="T349" s="142">
        <f t="shared" si="83"/>
        <v>0</v>
      </c>
      <c r="AR349" s="143" t="s">
        <v>204</v>
      </c>
      <c r="AT349" s="143" t="s">
        <v>139</v>
      </c>
      <c r="AU349" s="143" t="s">
        <v>144</v>
      </c>
      <c r="AY349" s="13" t="s">
        <v>137</v>
      </c>
      <c r="BE349" s="144">
        <f t="shared" si="84"/>
        <v>0</v>
      </c>
      <c r="BF349" s="144">
        <f t="shared" si="85"/>
        <v>0</v>
      </c>
      <c r="BG349" s="144">
        <f t="shared" si="86"/>
        <v>0</v>
      </c>
      <c r="BH349" s="144">
        <f t="shared" si="87"/>
        <v>0</v>
      </c>
      <c r="BI349" s="144">
        <f t="shared" si="88"/>
        <v>0</v>
      </c>
      <c r="BJ349" s="13" t="s">
        <v>144</v>
      </c>
      <c r="BK349" s="144">
        <f t="shared" si="89"/>
        <v>0</v>
      </c>
      <c r="BL349" s="13" t="s">
        <v>204</v>
      </c>
      <c r="BM349" s="143" t="s">
        <v>946</v>
      </c>
    </row>
    <row r="350" spans="2:65" s="1" customFormat="1" ht="24.2" customHeight="1">
      <c r="B350" s="29"/>
      <c r="C350" s="131" t="s">
        <v>947</v>
      </c>
      <c r="D350" s="131" t="s">
        <v>139</v>
      </c>
      <c r="E350" s="132" t="s">
        <v>948</v>
      </c>
      <c r="F350" s="133" t="s">
        <v>886</v>
      </c>
      <c r="G350" s="134" t="s">
        <v>153</v>
      </c>
      <c r="H350" s="135">
        <v>2</v>
      </c>
      <c r="I350" s="136"/>
      <c r="J350" s="137">
        <f t="shared" si="80"/>
        <v>0</v>
      </c>
      <c r="K350" s="138"/>
      <c r="L350" s="29"/>
      <c r="M350" s="139" t="s">
        <v>1</v>
      </c>
      <c r="N350" s="140" t="s">
        <v>48</v>
      </c>
      <c r="P350" s="141">
        <f t="shared" si="81"/>
        <v>0</v>
      </c>
      <c r="Q350" s="141">
        <v>1.7899999999999999E-3</v>
      </c>
      <c r="R350" s="141">
        <f t="shared" si="82"/>
        <v>3.5799999999999998E-3</v>
      </c>
      <c r="S350" s="141">
        <v>0</v>
      </c>
      <c r="T350" s="142">
        <f t="shared" si="83"/>
        <v>0</v>
      </c>
      <c r="AR350" s="143" t="s">
        <v>204</v>
      </c>
      <c r="AT350" s="143" t="s">
        <v>139</v>
      </c>
      <c r="AU350" s="143" t="s">
        <v>144</v>
      </c>
      <c r="AY350" s="13" t="s">
        <v>137</v>
      </c>
      <c r="BE350" s="144">
        <f t="shared" si="84"/>
        <v>0</v>
      </c>
      <c r="BF350" s="144">
        <f t="shared" si="85"/>
        <v>0</v>
      </c>
      <c r="BG350" s="144">
        <f t="shared" si="86"/>
        <v>0</v>
      </c>
      <c r="BH350" s="144">
        <f t="shared" si="87"/>
        <v>0</v>
      </c>
      <c r="BI350" s="144">
        <f t="shared" si="88"/>
        <v>0</v>
      </c>
      <c r="BJ350" s="13" t="s">
        <v>144</v>
      </c>
      <c r="BK350" s="144">
        <f t="shared" si="89"/>
        <v>0</v>
      </c>
      <c r="BL350" s="13" t="s">
        <v>204</v>
      </c>
      <c r="BM350" s="143" t="s">
        <v>949</v>
      </c>
    </row>
    <row r="351" spans="2:65" s="1" customFormat="1" ht="24.2" customHeight="1">
      <c r="B351" s="29"/>
      <c r="C351" s="131" t="s">
        <v>950</v>
      </c>
      <c r="D351" s="131" t="s">
        <v>139</v>
      </c>
      <c r="E351" s="132" t="s">
        <v>951</v>
      </c>
      <c r="F351" s="133" t="s">
        <v>890</v>
      </c>
      <c r="G351" s="134" t="s">
        <v>153</v>
      </c>
      <c r="H351" s="135">
        <v>2</v>
      </c>
      <c r="I351" s="136"/>
      <c r="J351" s="137">
        <f t="shared" si="80"/>
        <v>0</v>
      </c>
      <c r="K351" s="138"/>
      <c r="L351" s="29"/>
      <c r="M351" s="139" t="s">
        <v>1</v>
      </c>
      <c r="N351" s="140" t="s">
        <v>48</v>
      </c>
      <c r="P351" s="141">
        <f t="shared" si="81"/>
        <v>0</v>
      </c>
      <c r="Q351" s="141">
        <v>1.7899999999999999E-3</v>
      </c>
      <c r="R351" s="141">
        <f t="shared" si="82"/>
        <v>3.5799999999999998E-3</v>
      </c>
      <c r="S351" s="141">
        <v>0</v>
      </c>
      <c r="T351" s="142">
        <f t="shared" si="83"/>
        <v>0</v>
      </c>
      <c r="AR351" s="143" t="s">
        <v>204</v>
      </c>
      <c r="AT351" s="143" t="s">
        <v>139</v>
      </c>
      <c r="AU351" s="143" t="s">
        <v>144</v>
      </c>
      <c r="AY351" s="13" t="s">
        <v>137</v>
      </c>
      <c r="BE351" s="144">
        <f t="shared" si="84"/>
        <v>0</v>
      </c>
      <c r="BF351" s="144">
        <f t="shared" si="85"/>
        <v>0</v>
      </c>
      <c r="BG351" s="144">
        <f t="shared" si="86"/>
        <v>0</v>
      </c>
      <c r="BH351" s="144">
        <f t="shared" si="87"/>
        <v>0</v>
      </c>
      <c r="BI351" s="144">
        <f t="shared" si="88"/>
        <v>0</v>
      </c>
      <c r="BJ351" s="13" t="s">
        <v>144</v>
      </c>
      <c r="BK351" s="144">
        <f t="shared" si="89"/>
        <v>0</v>
      </c>
      <c r="BL351" s="13" t="s">
        <v>204</v>
      </c>
      <c r="BM351" s="143" t="s">
        <v>952</v>
      </c>
    </row>
    <row r="352" spans="2:65" s="11" customFormat="1" ht="22.9" customHeight="1">
      <c r="B352" s="119"/>
      <c r="D352" s="120" t="s">
        <v>81</v>
      </c>
      <c r="E352" s="129" t="s">
        <v>953</v>
      </c>
      <c r="F352" s="129" t="s">
        <v>954</v>
      </c>
      <c r="I352" s="122"/>
      <c r="J352" s="130">
        <f>BK352</f>
        <v>0</v>
      </c>
      <c r="L352" s="119"/>
      <c r="M352" s="124"/>
      <c r="P352" s="125">
        <f>SUM(P353:P365)</f>
        <v>0</v>
      </c>
      <c r="R352" s="125">
        <f>SUM(R353:R365)</f>
        <v>0.42602000000000007</v>
      </c>
      <c r="T352" s="126">
        <f>SUM(T353:T365)</f>
        <v>0</v>
      </c>
      <c r="AR352" s="120" t="s">
        <v>144</v>
      </c>
      <c r="AT352" s="127" t="s">
        <v>81</v>
      </c>
      <c r="AU352" s="127" t="s">
        <v>87</v>
      </c>
      <c r="AY352" s="120" t="s">
        <v>137</v>
      </c>
      <c r="BK352" s="128">
        <f>SUM(BK353:BK365)</f>
        <v>0</v>
      </c>
    </row>
    <row r="353" spans="2:65" s="1" customFormat="1" ht="24.2" customHeight="1">
      <c r="B353" s="29"/>
      <c r="C353" s="131" t="s">
        <v>955</v>
      </c>
      <c r="D353" s="131" t="s">
        <v>139</v>
      </c>
      <c r="E353" s="132" t="s">
        <v>956</v>
      </c>
      <c r="F353" s="133" t="s">
        <v>894</v>
      </c>
      <c r="G353" s="134" t="s">
        <v>153</v>
      </c>
      <c r="H353" s="135">
        <v>1</v>
      </c>
      <c r="I353" s="136"/>
      <c r="J353" s="137">
        <f t="shared" ref="J353:J365" si="90">ROUND(I353*H353,2)</f>
        <v>0</v>
      </c>
      <c r="K353" s="138"/>
      <c r="L353" s="29"/>
      <c r="M353" s="139" t="s">
        <v>1</v>
      </c>
      <c r="N353" s="140" t="s">
        <v>48</v>
      </c>
      <c r="P353" s="141">
        <f t="shared" ref="P353:P365" si="91">O353*H353</f>
        <v>0</v>
      </c>
      <c r="Q353" s="141">
        <v>1.7899999999999999E-3</v>
      </c>
      <c r="R353" s="141">
        <f t="shared" ref="R353:R365" si="92">Q353*H353</f>
        <v>1.7899999999999999E-3</v>
      </c>
      <c r="S353" s="141">
        <v>0</v>
      </c>
      <c r="T353" s="142">
        <f t="shared" ref="T353:T365" si="93">S353*H353</f>
        <v>0</v>
      </c>
      <c r="AR353" s="143" t="s">
        <v>204</v>
      </c>
      <c r="AT353" s="143" t="s">
        <v>139</v>
      </c>
      <c r="AU353" s="143" t="s">
        <v>144</v>
      </c>
      <c r="AY353" s="13" t="s">
        <v>137</v>
      </c>
      <c r="BE353" s="144">
        <f t="shared" ref="BE353:BE365" si="94">IF(N353="základná",J353,0)</f>
        <v>0</v>
      </c>
      <c r="BF353" s="144">
        <f t="shared" ref="BF353:BF365" si="95">IF(N353="znížená",J353,0)</f>
        <v>0</v>
      </c>
      <c r="BG353" s="144">
        <f t="shared" ref="BG353:BG365" si="96">IF(N353="zákl. prenesená",J353,0)</f>
        <v>0</v>
      </c>
      <c r="BH353" s="144">
        <f t="shared" ref="BH353:BH365" si="97">IF(N353="zníž. prenesená",J353,0)</f>
        <v>0</v>
      </c>
      <c r="BI353" s="144">
        <f t="shared" ref="BI353:BI365" si="98">IF(N353="nulová",J353,0)</f>
        <v>0</v>
      </c>
      <c r="BJ353" s="13" t="s">
        <v>144</v>
      </c>
      <c r="BK353" s="144">
        <f t="shared" ref="BK353:BK365" si="99">ROUND(I353*H353,2)</f>
        <v>0</v>
      </c>
      <c r="BL353" s="13" t="s">
        <v>204</v>
      </c>
      <c r="BM353" s="143" t="s">
        <v>957</v>
      </c>
    </row>
    <row r="354" spans="2:65" s="1" customFormat="1" ht="24.2" customHeight="1">
      <c r="B354" s="29"/>
      <c r="C354" s="131" t="s">
        <v>958</v>
      </c>
      <c r="D354" s="131" t="s">
        <v>139</v>
      </c>
      <c r="E354" s="132" t="s">
        <v>959</v>
      </c>
      <c r="F354" s="133" t="s">
        <v>898</v>
      </c>
      <c r="G354" s="134" t="s">
        <v>153</v>
      </c>
      <c r="H354" s="135">
        <v>2</v>
      </c>
      <c r="I354" s="136"/>
      <c r="J354" s="137">
        <f t="shared" si="90"/>
        <v>0</v>
      </c>
      <c r="K354" s="138"/>
      <c r="L354" s="29"/>
      <c r="M354" s="139" t="s">
        <v>1</v>
      </c>
      <c r="N354" s="140" t="s">
        <v>48</v>
      </c>
      <c r="P354" s="141">
        <f t="shared" si="91"/>
        <v>0</v>
      </c>
      <c r="Q354" s="141">
        <v>1.7899999999999999E-3</v>
      </c>
      <c r="R354" s="141">
        <f t="shared" si="92"/>
        <v>3.5799999999999998E-3</v>
      </c>
      <c r="S354" s="141">
        <v>0</v>
      </c>
      <c r="T354" s="142">
        <f t="shared" si="93"/>
        <v>0</v>
      </c>
      <c r="AR354" s="143" t="s">
        <v>204</v>
      </c>
      <c r="AT354" s="143" t="s">
        <v>139</v>
      </c>
      <c r="AU354" s="143" t="s">
        <v>144</v>
      </c>
      <c r="AY354" s="13" t="s">
        <v>137</v>
      </c>
      <c r="BE354" s="144">
        <f t="shared" si="94"/>
        <v>0</v>
      </c>
      <c r="BF354" s="144">
        <f t="shared" si="95"/>
        <v>0</v>
      </c>
      <c r="BG354" s="144">
        <f t="shared" si="96"/>
        <v>0</v>
      </c>
      <c r="BH354" s="144">
        <f t="shared" si="97"/>
        <v>0</v>
      </c>
      <c r="BI354" s="144">
        <f t="shared" si="98"/>
        <v>0</v>
      </c>
      <c r="BJ354" s="13" t="s">
        <v>144</v>
      </c>
      <c r="BK354" s="144">
        <f t="shared" si="99"/>
        <v>0</v>
      </c>
      <c r="BL354" s="13" t="s">
        <v>204</v>
      </c>
      <c r="BM354" s="143" t="s">
        <v>960</v>
      </c>
    </row>
    <row r="355" spans="2:65" s="1" customFormat="1" ht="24.2" customHeight="1">
      <c r="B355" s="29"/>
      <c r="C355" s="131" t="s">
        <v>961</v>
      </c>
      <c r="D355" s="131" t="s">
        <v>139</v>
      </c>
      <c r="E355" s="132" t="s">
        <v>962</v>
      </c>
      <c r="F355" s="133" t="s">
        <v>963</v>
      </c>
      <c r="G355" s="134" t="s">
        <v>153</v>
      </c>
      <c r="H355" s="135">
        <v>2</v>
      </c>
      <c r="I355" s="136"/>
      <c r="J355" s="137">
        <f t="shared" si="90"/>
        <v>0</v>
      </c>
      <c r="K355" s="138"/>
      <c r="L355" s="29"/>
      <c r="M355" s="139" t="s">
        <v>1</v>
      </c>
      <c r="N355" s="140" t="s">
        <v>48</v>
      </c>
      <c r="P355" s="141">
        <f t="shared" si="91"/>
        <v>0</v>
      </c>
      <c r="Q355" s="141">
        <v>1.7899999999999999E-3</v>
      </c>
      <c r="R355" s="141">
        <f t="shared" si="92"/>
        <v>3.5799999999999998E-3</v>
      </c>
      <c r="S355" s="141">
        <v>0</v>
      </c>
      <c r="T355" s="142">
        <f t="shared" si="93"/>
        <v>0</v>
      </c>
      <c r="AR355" s="143" t="s">
        <v>204</v>
      </c>
      <c r="AT355" s="143" t="s">
        <v>139</v>
      </c>
      <c r="AU355" s="143" t="s">
        <v>144</v>
      </c>
      <c r="AY355" s="13" t="s">
        <v>137</v>
      </c>
      <c r="BE355" s="144">
        <f t="shared" si="94"/>
        <v>0</v>
      </c>
      <c r="BF355" s="144">
        <f t="shared" si="95"/>
        <v>0</v>
      </c>
      <c r="BG355" s="144">
        <f t="shared" si="96"/>
        <v>0</v>
      </c>
      <c r="BH355" s="144">
        <f t="shared" si="97"/>
        <v>0</v>
      </c>
      <c r="BI355" s="144">
        <f t="shared" si="98"/>
        <v>0</v>
      </c>
      <c r="BJ355" s="13" t="s">
        <v>144</v>
      </c>
      <c r="BK355" s="144">
        <f t="shared" si="99"/>
        <v>0</v>
      </c>
      <c r="BL355" s="13" t="s">
        <v>204</v>
      </c>
      <c r="BM355" s="143" t="s">
        <v>964</v>
      </c>
    </row>
    <row r="356" spans="2:65" s="1" customFormat="1" ht="33" customHeight="1">
      <c r="B356" s="29"/>
      <c r="C356" s="131" t="s">
        <v>965</v>
      </c>
      <c r="D356" s="131" t="s">
        <v>139</v>
      </c>
      <c r="E356" s="132" t="s">
        <v>966</v>
      </c>
      <c r="F356" s="133" t="s">
        <v>967</v>
      </c>
      <c r="G356" s="134" t="s">
        <v>907</v>
      </c>
      <c r="H356" s="135">
        <v>50</v>
      </c>
      <c r="I356" s="136"/>
      <c r="J356" s="137">
        <f t="shared" si="90"/>
        <v>0</v>
      </c>
      <c r="K356" s="138"/>
      <c r="L356" s="29"/>
      <c r="M356" s="139" t="s">
        <v>1</v>
      </c>
      <c r="N356" s="140" t="s">
        <v>48</v>
      </c>
      <c r="P356" s="141">
        <f t="shared" si="91"/>
        <v>0</v>
      </c>
      <c r="Q356" s="141">
        <v>1.7899999999999999E-3</v>
      </c>
      <c r="R356" s="141">
        <f t="shared" si="92"/>
        <v>8.9499999999999996E-2</v>
      </c>
      <c r="S356" s="141">
        <v>0</v>
      </c>
      <c r="T356" s="142">
        <f t="shared" si="93"/>
        <v>0</v>
      </c>
      <c r="AR356" s="143" t="s">
        <v>204</v>
      </c>
      <c r="AT356" s="143" t="s">
        <v>139</v>
      </c>
      <c r="AU356" s="143" t="s">
        <v>144</v>
      </c>
      <c r="AY356" s="13" t="s">
        <v>137</v>
      </c>
      <c r="BE356" s="144">
        <f t="shared" si="94"/>
        <v>0</v>
      </c>
      <c r="BF356" s="144">
        <f t="shared" si="95"/>
        <v>0</v>
      </c>
      <c r="BG356" s="144">
        <f t="shared" si="96"/>
        <v>0</v>
      </c>
      <c r="BH356" s="144">
        <f t="shared" si="97"/>
        <v>0</v>
      </c>
      <c r="BI356" s="144">
        <f t="shared" si="98"/>
        <v>0</v>
      </c>
      <c r="BJ356" s="13" t="s">
        <v>144</v>
      </c>
      <c r="BK356" s="144">
        <f t="shared" si="99"/>
        <v>0</v>
      </c>
      <c r="BL356" s="13" t="s">
        <v>204</v>
      </c>
      <c r="BM356" s="143" t="s">
        <v>968</v>
      </c>
    </row>
    <row r="357" spans="2:65" s="1" customFormat="1" ht="33" customHeight="1">
      <c r="B357" s="29"/>
      <c r="C357" s="131" t="s">
        <v>969</v>
      </c>
      <c r="D357" s="131" t="s">
        <v>139</v>
      </c>
      <c r="E357" s="132" t="s">
        <v>970</v>
      </c>
      <c r="F357" s="133" t="s">
        <v>971</v>
      </c>
      <c r="G357" s="134" t="s">
        <v>907</v>
      </c>
      <c r="H357" s="135">
        <v>50</v>
      </c>
      <c r="I357" s="136"/>
      <c r="J357" s="137">
        <f t="shared" si="90"/>
        <v>0</v>
      </c>
      <c r="K357" s="138"/>
      <c r="L357" s="29"/>
      <c r="M357" s="139" t="s">
        <v>1</v>
      </c>
      <c r="N357" s="140" t="s">
        <v>48</v>
      </c>
      <c r="P357" s="141">
        <f t="shared" si="91"/>
        <v>0</v>
      </c>
      <c r="Q357" s="141">
        <v>1.7899999999999999E-3</v>
      </c>
      <c r="R357" s="141">
        <f t="shared" si="92"/>
        <v>8.9499999999999996E-2</v>
      </c>
      <c r="S357" s="141">
        <v>0</v>
      </c>
      <c r="T357" s="142">
        <f t="shared" si="93"/>
        <v>0</v>
      </c>
      <c r="AR357" s="143" t="s">
        <v>204</v>
      </c>
      <c r="AT357" s="143" t="s">
        <v>139</v>
      </c>
      <c r="AU357" s="143" t="s">
        <v>144</v>
      </c>
      <c r="AY357" s="13" t="s">
        <v>137</v>
      </c>
      <c r="BE357" s="144">
        <f t="shared" si="94"/>
        <v>0</v>
      </c>
      <c r="BF357" s="144">
        <f t="shared" si="95"/>
        <v>0</v>
      </c>
      <c r="BG357" s="144">
        <f t="shared" si="96"/>
        <v>0</v>
      </c>
      <c r="BH357" s="144">
        <f t="shared" si="97"/>
        <v>0</v>
      </c>
      <c r="BI357" s="144">
        <f t="shared" si="98"/>
        <v>0</v>
      </c>
      <c r="BJ357" s="13" t="s">
        <v>144</v>
      </c>
      <c r="BK357" s="144">
        <f t="shared" si="99"/>
        <v>0</v>
      </c>
      <c r="BL357" s="13" t="s">
        <v>204</v>
      </c>
      <c r="BM357" s="143" t="s">
        <v>972</v>
      </c>
    </row>
    <row r="358" spans="2:65" s="1" customFormat="1" ht="24.2" customHeight="1">
      <c r="B358" s="29"/>
      <c r="C358" s="131" t="s">
        <v>973</v>
      </c>
      <c r="D358" s="131" t="s">
        <v>139</v>
      </c>
      <c r="E358" s="132" t="s">
        <v>974</v>
      </c>
      <c r="F358" s="133" t="s">
        <v>975</v>
      </c>
      <c r="G358" s="134" t="s">
        <v>907</v>
      </c>
      <c r="H358" s="135">
        <v>50</v>
      </c>
      <c r="I358" s="136"/>
      <c r="J358" s="137">
        <f t="shared" si="90"/>
        <v>0</v>
      </c>
      <c r="K358" s="138"/>
      <c r="L358" s="29"/>
      <c r="M358" s="139" t="s">
        <v>1</v>
      </c>
      <c r="N358" s="140" t="s">
        <v>48</v>
      </c>
      <c r="P358" s="141">
        <f t="shared" si="91"/>
        <v>0</v>
      </c>
      <c r="Q358" s="141">
        <v>1.7899999999999999E-3</v>
      </c>
      <c r="R358" s="141">
        <f t="shared" si="92"/>
        <v>8.9499999999999996E-2</v>
      </c>
      <c r="S358" s="141">
        <v>0</v>
      </c>
      <c r="T358" s="142">
        <f t="shared" si="93"/>
        <v>0</v>
      </c>
      <c r="AR358" s="143" t="s">
        <v>204</v>
      </c>
      <c r="AT358" s="143" t="s">
        <v>139</v>
      </c>
      <c r="AU358" s="143" t="s">
        <v>144</v>
      </c>
      <c r="AY358" s="13" t="s">
        <v>137</v>
      </c>
      <c r="BE358" s="144">
        <f t="shared" si="94"/>
        <v>0</v>
      </c>
      <c r="BF358" s="144">
        <f t="shared" si="95"/>
        <v>0</v>
      </c>
      <c r="BG358" s="144">
        <f t="shared" si="96"/>
        <v>0</v>
      </c>
      <c r="BH358" s="144">
        <f t="shared" si="97"/>
        <v>0</v>
      </c>
      <c r="BI358" s="144">
        <f t="shared" si="98"/>
        <v>0</v>
      </c>
      <c r="BJ358" s="13" t="s">
        <v>144</v>
      </c>
      <c r="BK358" s="144">
        <f t="shared" si="99"/>
        <v>0</v>
      </c>
      <c r="BL358" s="13" t="s">
        <v>204</v>
      </c>
      <c r="BM358" s="143" t="s">
        <v>976</v>
      </c>
    </row>
    <row r="359" spans="2:65" s="1" customFormat="1" ht="33" customHeight="1">
      <c r="B359" s="29"/>
      <c r="C359" s="131" t="s">
        <v>977</v>
      </c>
      <c r="D359" s="131" t="s">
        <v>139</v>
      </c>
      <c r="E359" s="132" t="s">
        <v>978</v>
      </c>
      <c r="F359" s="133" t="s">
        <v>979</v>
      </c>
      <c r="G359" s="134" t="s">
        <v>153</v>
      </c>
      <c r="H359" s="135">
        <v>2</v>
      </c>
      <c r="I359" s="136"/>
      <c r="J359" s="137">
        <f t="shared" si="90"/>
        <v>0</v>
      </c>
      <c r="K359" s="138"/>
      <c r="L359" s="29"/>
      <c r="M359" s="139" t="s">
        <v>1</v>
      </c>
      <c r="N359" s="140" t="s">
        <v>48</v>
      </c>
      <c r="P359" s="141">
        <f t="shared" si="91"/>
        <v>0</v>
      </c>
      <c r="Q359" s="141">
        <v>1.7899999999999999E-3</v>
      </c>
      <c r="R359" s="141">
        <f t="shared" si="92"/>
        <v>3.5799999999999998E-3</v>
      </c>
      <c r="S359" s="141">
        <v>0</v>
      </c>
      <c r="T359" s="142">
        <f t="shared" si="93"/>
        <v>0</v>
      </c>
      <c r="AR359" s="143" t="s">
        <v>204</v>
      </c>
      <c r="AT359" s="143" t="s">
        <v>139</v>
      </c>
      <c r="AU359" s="143" t="s">
        <v>144</v>
      </c>
      <c r="AY359" s="13" t="s">
        <v>137</v>
      </c>
      <c r="BE359" s="144">
        <f t="shared" si="94"/>
        <v>0</v>
      </c>
      <c r="BF359" s="144">
        <f t="shared" si="95"/>
        <v>0</v>
      </c>
      <c r="BG359" s="144">
        <f t="shared" si="96"/>
        <v>0</v>
      </c>
      <c r="BH359" s="144">
        <f t="shared" si="97"/>
        <v>0</v>
      </c>
      <c r="BI359" s="144">
        <f t="shared" si="98"/>
        <v>0</v>
      </c>
      <c r="BJ359" s="13" t="s">
        <v>144</v>
      </c>
      <c r="BK359" s="144">
        <f t="shared" si="99"/>
        <v>0</v>
      </c>
      <c r="BL359" s="13" t="s">
        <v>204</v>
      </c>
      <c r="BM359" s="143" t="s">
        <v>980</v>
      </c>
    </row>
    <row r="360" spans="2:65" s="1" customFormat="1" ht="44.25" customHeight="1">
      <c r="B360" s="29"/>
      <c r="C360" s="131" t="s">
        <v>981</v>
      </c>
      <c r="D360" s="131" t="s">
        <v>139</v>
      </c>
      <c r="E360" s="132" t="s">
        <v>982</v>
      </c>
      <c r="F360" s="133" t="s">
        <v>983</v>
      </c>
      <c r="G360" s="134" t="s">
        <v>153</v>
      </c>
      <c r="H360" s="135">
        <v>1</v>
      </c>
      <c r="I360" s="136"/>
      <c r="J360" s="137">
        <f t="shared" si="90"/>
        <v>0</v>
      </c>
      <c r="K360" s="138"/>
      <c r="L360" s="29"/>
      <c r="M360" s="139" t="s">
        <v>1</v>
      </c>
      <c r="N360" s="140" t="s">
        <v>48</v>
      </c>
      <c r="P360" s="141">
        <f t="shared" si="91"/>
        <v>0</v>
      </c>
      <c r="Q360" s="141">
        <v>1.7899999999999999E-3</v>
      </c>
      <c r="R360" s="141">
        <f t="shared" si="92"/>
        <v>1.7899999999999999E-3</v>
      </c>
      <c r="S360" s="141">
        <v>0</v>
      </c>
      <c r="T360" s="142">
        <f t="shared" si="93"/>
        <v>0</v>
      </c>
      <c r="AR360" s="143" t="s">
        <v>204</v>
      </c>
      <c r="AT360" s="143" t="s">
        <v>139</v>
      </c>
      <c r="AU360" s="143" t="s">
        <v>144</v>
      </c>
      <c r="AY360" s="13" t="s">
        <v>137</v>
      </c>
      <c r="BE360" s="144">
        <f t="shared" si="94"/>
        <v>0</v>
      </c>
      <c r="BF360" s="144">
        <f t="shared" si="95"/>
        <v>0</v>
      </c>
      <c r="BG360" s="144">
        <f t="shared" si="96"/>
        <v>0</v>
      </c>
      <c r="BH360" s="144">
        <f t="shared" si="97"/>
        <v>0</v>
      </c>
      <c r="BI360" s="144">
        <f t="shared" si="98"/>
        <v>0</v>
      </c>
      <c r="BJ360" s="13" t="s">
        <v>144</v>
      </c>
      <c r="BK360" s="144">
        <f t="shared" si="99"/>
        <v>0</v>
      </c>
      <c r="BL360" s="13" t="s">
        <v>204</v>
      </c>
      <c r="BM360" s="143" t="s">
        <v>984</v>
      </c>
    </row>
    <row r="361" spans="2:65" s="1" customFormat="1" ht="66.75" customHeight="1">
      <c r="B361" s="29"/>
      <c r="C361" s="131" t="s">
        <v>985</v>
      </c>
      <c r="D361" s="131" t="s">
        <v>139</v>
      </c>
      <c r="E361" s="132" t="s">
        <v>986</v>
      </c>
      <c r="F361" s="133" t="s">
        <v>987</v>
      </c>
      <c r="G361" s="134" t="s">
        <v>153</v>
      </c>
      <c r="H361" s="135">
        <v>1</v>
      </c>
      <c r="I361" s="136"/>
      <c r="J361" s="137">
        <f t="shared" si="90"/>
        <v>0</v>
      </c>
      <c r="K361" s="138"/>
      <c r="L361" s="29"/>
      <c r="M361" s="139" t="s">
        <v>1</v>
      </c>
      <c r="N361" s="140" t="s">
        <v>48</v>
      </c>
      <c r="P361" s="141">
        <f t="shared" si="91"/>
        <v>0</v>
      </c>
      <c r="Q361" s="141">
        <v>1.7899999999999999E-3</v>
      </c>
      <c r="R361" s="141">
        <f t="shared" si="92"/>
        <v>1.7899999999999999E-3</v>
      </c>
      <c r="S361" s="141">
        <v>0</v>
      </c>
      <c r="T361" s="142">
        <f t="shared" si="93"/>
        <v>0</v>
      </c>
      <c r="AR361" s="143" t="s">
        <v>204</v>
      </c>
      <c r="AT361" s="143" t="s">
        <v>139</v>
      </c>
      <c r="AU361" s="143" t="s">
        <v>144</v>
      </c>
      <c r="AY361" s="13" t="s">
        <v>137</v>
      </c>
      <c r="BE361" s="144">
        <f t="shared" si="94"/>
        <v>0</v>
      </c>
      <c r="BF361" s="144">
        <f t="shared" si="95"/>
        <v>0</v>
      </c>
      <c r="BG361" s="144">
        <f t="shared" si="96"/>
        <v>0</v>
      </c>
      <c r="BH361" s="144">
        <f t="shared" si="97"/>
        <v>0</v>
      </c>
      <c r="BI361" s="144">
        <f t="shared" si="98"/>
        <v>0</v>
      </c>
      <c r="BJ361" s="13" t="s">
        <v>144</v>
      </c>
      <c r="BK361" s="144">
        <f t="shared" si="99"/>
        <v>0</v>
      </c>
      <c r="BL361" s="13" t="s">
        <v>204</v>
      </c>
      <c r="BM361" s="143" t="s">
        <v>988</v>
      </c>
    </row>
    <row r="362" spans="2:65" s="1" customFormat="1" ht="24.2" customHeight="1">
      <c r="B362" s="29"/>
      <c r="C362" s="131" t="s">
        <v>989</v>
      </c>
      <c r="D362" s="131" t="s">
        <v>139</v>
      </c>
      <c r="E362" s="132" t="s">
        <v>990</v>
      </c>
      <c r="F362" s="133" t="s">
        <v>991</v>
      </c>
      <c r="G362" s="134" t="s">
        <v>153</v>
      </c>
      <c r="H362" s="135">
        <v>1</v>
      </c>
      <c r="I362" s="136"/>
      <c r="J362" s="137">
        <f t="shared" si="90"/>
        <v>0</v>
      </c>
      <c r="K362" s="138"/>
      <c r="L362" s="29"/>
      <c r="M362" s="139" t="s">
        <v>1</v>
      </c>
      <c r="N362" s="140" t="s">
        <v>48</v>
      </c>
      <c r="P362" s="141">
        <f t="shared" si="91"/>
        <v>0</v>
      </c>
      <c r="Q362" s="141">
        <v>1.7899999999999999E-3</v>
      </c>
      <c r="R362" s="141">
        <f t="shared" si="92"/>
        <v>1.7899999999999999E-3</v>
      </c>
      <c r="S362" s="141">
        <v>0</v>
      </c>
      <c r="T362" s="142">
        <f t="shared" si="93"/>
        <v>0</v>
      </c>
      <c r="AR362" s="143" t="s">
        <v>204</v>
      </c>
      <c r="AT362" s="143" t="s">
        <v>139</v>
      </c>
      <c r="AU362" s="143" t="s">
        <v>144</v>
      </c>
      <c r="AY362" s="13" t="s">
        <v>137</v>
      </c>
      <c r="BE362" s="144">
        <f t="shared" si="94"/>
        <v>0</v>
      </c>
      <c r="BF362" s="144">
        <f t="shared" si="95"/>
        <v>0</v>
      </c>
      <c r="BG362" s="144">
        <f t="shared" si="96"/>
        <v>0</v>
      </c>
      <c r="BH362" s="144">
        <f t="shared" si="97"/>
        <v>0</v>
      </c>
      <c r="BI362" s="144">
        <f t="shared" si="98"/>
        <v>0</v>
      </c>
      <c r="BJ362" s="13" t="s">
        <v>144</v>
      </c>
      <c r="BK362" s="144">
        <f t="shared" si="99"/>
        <v>0</v>
      </c>
      <c r="BL362" s="13" t="s">
        <v>204</v>
      </c>
      <c r="BM362" s="143" t="s">
        <v>992</v>
      </c>
    </row>
    <row r="363" spans="2:65" s="1" customFormat="1" ht="24.2" customHeight="1">
      <c r="B363" s="29"/>
      <c r="C363" s="131" t="s">
        <v>993</v>
      </c>
      <c r="D363" s="131" t="s">
        <v>139</v>
      </c>
      <c r="E363" s="132" t="s">
        <v>994</v>
      </c>
      <c r="F363" s="133" t="s">
        <v>995</v>
      </c>
      <c r="G363" s="134" t="s">
        <v>153</v>
      </c>
      <c r="H363" s="135">
        <v>70</v>
      </c>
      <c r="I363" s="136"/>
      <c r="J363" s="137">
        <f t="shared" si="90"/>
        <v>0</v>
      </c>
      <c r="K363" s="138"/>
      <c r="L363" s="29"/>
      <c r="M363" s="139" t="s">
        <v>1</v>
      </c>
      <c r="N363" s="140" t="s">
        <v>48</v>
      </c>
      <c r="P363" s="141">
        <f t="shared" si="91"/>
        <v>0</v>
      </c>
      <c r="Q363" s="141">
        <v>1.7899999999999999E-3</v>
      </c>
      <c r="R363" s="141">
        <f t="shared" si="92"/>
        <v>0.12529999999999999</v>
      </c>
      <c r="S363" s="141">
        <v>0</v>
      </c>
      <c r="T363" s="142">
        <f t="shared" si="93"/>
        <v>0</v>
      </c>
      <c r="AR363" s="143" t="s">
        <v>204</v>
      </c>
      <c r="AT363" s="143" t="s">
        <v>139</v>
      </c>
      <c r="AU363" s="143" t="s">
        <v>144</v>
      </c>
      <c r="AY363" s="13" t="s">
        <v>137</v>
      </c>
      <c r="BE363" s="144">
        <f t="shared" si="94"/>
        <v>0</v>
      </c>
      <c r="BF363" s="144">
        <f t="shared" si="95"/>
        <v>0</v>
      </c>
      <c r="BG363" s="144">
        <f t="shared" si="96"/>
        <v>0</v>
      </c>
      <c r="BH363" s="144">
        <f t="shared" si="97"/>
        <v>0</v>
      </c>
      <c r="BI363" s="144">
        <f t="shared" si="98"/>
        <v>0</v>
      </c>
      <c r="BJ363" s="13" t="s">
        <v>144</v>
      </c>
      <c r="BK363" s="144">
        <f t="shared" si="99"/>
        <v>0</v>
      </c>
      <c r="BL363" s="13" t="s">
        <v>204</v>
      </c>
      <c r="BM363" s="143" t="s">
        <v>996</v>
      </c>
    </row>
    <row r="364" spans="2:65" s="1" customFormat="1" ht="24.2" customHeight="1">
      <c r="B364" s="29"/>
      <c r="C364" s="131" t="s">
        <v>997</v>
      </c>
      <c r="D364" s="131" t="s">
        <v>139</v>
      </c>
      <c r="E364" s="132" t="s">
        <v>998</v>
      </c>
      <c r="F364" s="133" t="s">
        <v>999</v>
      </c>
      <c r="G364" s="134" t="s">
        <v>153</v>
      </c>
      <c r="H364" s="135">
        <v>2</v>
      </c>
      <c r="I364" s="136"/>
      <c r="J364" s="137">
        <f t="shared" si="90"/>
        <v>0</v>
      </c>
      <c r="K364" s="138"/>
      <c r="L364" s="29"/>
      <c r="M364" s="139" t="s">
        <v>1</v>
      </c>
      <c r="N364" s="140" t="s">
        <v>48</v>
      </c>
      <c r="P364" s="141">
        <f t="shared" si="91"/>
        <v>0</v>
      </c>
      <c r="Q364" s="141">
        <v>1.7899999999999999E-3</v>
      </c>
      <c r="R364" s="141">
        <f t="shared" si="92"/>
        <v>3.5799999999999998E-3</v>
      </c>
      <c r="S364" s="141">
        <v>0</v>
      </c>
      <c r="T364" s="142">
        <f t="shared" si="93"/>
        <v>0</v>
      </c>
      <c r="AR364" s="143" t="s">
        <v>204</v>
      </c>
      <c r="AT364" s="143" t="s">
        <v>139</v>
      </c>
      <c r="AU364" s="143" t="s">
        <v>144</v>
      </c>
      <c r="AY364" s="13" t="s">
        <v>137</v>
      </c>
      <c r="BE364" s="144">
        <f t="shared" si="94"/>
        <v>0</v>
      </c>
      <c r="BF364" s="144">
        <f t="shared" si="95"/>
        <v>0</v>
      </c>
      <c r="BG364" s="144">
        <f t="shared" si="96"/>
        <v>0</v>
      </c>
      <c r="BH364" s="144">
        <f t="shared" si="97"/>
        <v>0</v>
      </c>
      <c r="BI364" s="144">
        <f t="shared" si="98"/>
        <v>0</v>
      </c>
      <c r="BJ364" s="13" t="s">
        <v>144</v>
      </c>
      <c r="BK364" s="144">
        <f t="shared" si="99"/>
        <v>0</v>
      </c>
      <c r="BL364" s="13" t="s">
        <v>204</v>
      </c>
      <c r="BM364" s="143" t="s">
        <v>1000</v>
      </c>
    </row>
    <row r="365" spans="2:65" s="1" customFormat="1" ht="24.2" customHeight="1">
      <c r="B365" s="29"/>
      <c r="C365" s="131" t="s">
        <v>1001</v>
      </c>
      <c r="D365" s="131" t="s">
        <v>139</v>
      </c>
      <c r="E365" s="132" t="s">
        <v>1002</v>
      </c>
      <c r="F365" s="133" t="s">
        <v>1003</v>
      </c>
      <c r="G365" s="134" t="s">
        <v>1004</v>
      </c>
      <c r="H365" s="135">
        <v>6</v>
      </c>
      <c r="I365" s="136"/>
      <c r="J365" s="137">
        <f t="shared" si="90"/>
        <v>0</v>
      </c>
      <c r="K365" s="138"/>
      <c r="L365" s="29"/>
      <c r="M365" s="139" t="s">
        <v>1</v>
      </c>
      <c r="N365" s="140" t="s">
        <v>48</v>
      </c>
      <c r="P365" s="141">
        <f t="shared" si="91"/>
        <v>0</v>
      </c>
      <c r="Q365" s="141">
        <v>1.7899999999999999E-3</v>
      </c>
      <c r="R365" s="141">
        <f t="shared" si="92"/>
        <v>1.074E-2</v>
      </c>
      <c r="S365" s="141">
        <v>0</v>
      </c>
      <c r="T365" s="142">
        <f t="shared" si="93"/>
        <v>0</v>
      </c>
      <c r="AR365" s="143" t="s">
        <v>204</v>
      </c>
      <c r="AT365" s="143" t="s">
        <v>139</v>
      </c>
      <c r="AU365" s="143" t="s">
        <v>144</v>
      </c>
      <c r="AY365" s="13" t="s">
        <v>137</v>
      </c>
      <c r="BE365" s="144">
        <f t="shared" si="94"/>
        <v>0</v>
      </c>
      <c r="BF365" s="144">
        <f t="shared" si="95"/>
        <v>0</v>
      </c>
      <c r="BG365" s="144">
        <f t="shared" si="96"/>
        <v>0</v>
      </c>
      <c r="BH365" s="144">
        <f t="shared" si="97"/>
        <v>0</v>
      </c>
      <c r="BI365" s="144">
        <f t="shared" si="98"/>
        <v>0</v>
      </c>
      <c r="BJ365" s="13" t="s">
        <v>144</v>
      </c>
      <c r="BK365" s="144">
        <f t="shared" si="99"/>
        <v>0</v>
      </c>
      <c r="BL365" s="13" t="s">
        <v>204</v>
      </c>
      <c r="BM365" s="143" t="s">
        <v>1005</v>
      </c>
    </row>
    <row r="366" spans="2:65" s="11" customFormat="1" ht="22.9" customHeight="1">
      <c r="B366" s="119"/>
      <c r="D366" s="120" t="s">
        <v>81</v>
      </c>
      <c r="E366" s="129" t="s">
        <v>1006</v>
      </c>
      <c r="F366" s="129" t="s">
        <v>1007</v>
      </c>
      <c r="I366" s="122"/>
      <c r="J366" s="130">
        <f>BK366</f>
        <v>0</v>
      </c>
      <c r="L366" s="119"/>
      <c r="M366" s="124"/>
      <c r="P366" s="125">
        <f>SUM(P367:P421)</f>
        <v>0</v>
      </c>
      <c r="R366" s="125">
        <f>SUM(R367:R421)</f>
        <v>0.61414000000000002</v>
      </c>
      <c r="T366" s="126">
        <f>SUM(T367:T421)</f>
        <v>0</v>
      </c>
      <c r="AR366" s="120" t="s">
        <v>144</v>
      </c>
      <c r="AT366" s="127" t="s">
        <v>81</v>
      </c>
      <c r="AU366" s="127" t="s">
        <v>87</v>
      </c>
      <c r="AY366" s="120" t="s">
        <v>137</v>
      </c>
      <c r="BK366" s="128">
        <f>SUM(BK367:BK421)</f>
        <v>0</v>
      </c>
    </row>
    <row r="367" spans="2:65" s="1" customFormat="1" ht="24.2" customHeight="1">
      <c r="B367" s="29"/>
      <c r="C367" s="131" t="s">
        <v>1008</v>
      </c>
      <c r="D367" s="131" t="s">
        <v>139</v>
      </c>
      <c r="E367" s="132" t="s">
        <v>1009</v>
      </c>
      <c r="F367" s="133" t="s">
        <v>1010</v>
      </c>
      <c r="G367" s="134" t="s">
        <v>835</v>
      </c>
      <c r="H367" s="135">
        <v>1</v>
      </c>
      <c r="I367" s="136"/>
      <c r="J367" s="137">
        <f t="shared" ref="J367:J398" si="100">ROUND(I367*H367,2)</f>
        <v>0</v>
      </c>
      <c r="K367" s="138"/>
      <c r="L367" s="29"/>
      <c r="M367" s="139" t="s">
        <v>1</v>
      </c>
      <c r="N367" s="140" t="s">
        <v>48</v>
      </c>
      <c r="P367" s="141">
        <f t="shared" ref="P367:P398" si="101">O367*H367</f>
        <v>0</v>
      </c>
      <c r="Q367" s="141">
        <v>0</v>
      </c>
      <c r="R367" s="141">
        <f t="shared" ref="R367:R398" si="102">Q367*H367</f>
        <v>0</v>
      </c>
      <c r="S367" s="141">
        <v>0</v>
      </c>
      <c r="T367" s="142">
        <f t="shared" ref="T367:T398" si="103">S367*H367</f>
        <v>0</v>
      </c>
      <c r="AR367" s="143" t="s">
        <v>204</v>
      </c>
      <c r="AT367" s="143" t="s">
        <v>139</v>
      </c>
      <c r="AU367" s="143" t="s">
        <v>144</v>
      </c>
      <c r="AY367" s="13" t="s">
        <v>137</v>
      </c>
      <c r="BE367" s="144">
        <f t="shared" ref="BE367:BE398" si="104">IF(N367="základná",J367,0)</f>
        <v>0</v>
      </c>
      <c r="BF367" s="144">
        <f t="shared" ref="BF367:BF398" si="105">IF(N367="znížená",J367,0)</f>
        <v>0</v>
      </c>
      <c r="BG367" s="144">
        <f t="shared" ref="BG367:BG398" si="106">IF(N367="zákl. prenesená",J367,0)</f>
        <v>0</v>
      </c>
      <c r="BH367" s="144">
        <f t="shared" ref="BH367:BH398" si="107">IF(N367="zníž. prenesená",J367,0)</f>
        <v>0</v>
      </c>
      <c r="BI367" s="144">
        <f t="shared" ref="BI367:BI398" si="108">IF(N367="nulová",J367,0)</f>
        <v>0</v>
      </c>
      <c r="BJ367" s="13" t="s">
        <v>144</v>
      </c>
      <c r="BK367" s="144">
        <f t="shared" ref="BK367:BK398" si="109">ROUND(I367*H367,2)</f>
        <v>0</v>
      </c>
      <c r="BL367" s="13" t="s">
        <v>204</v>
      </c>
      <c r="BM367" s="143" t="s">
        <v>1011</v>
      </c>
    </row>
    <row r="368" spans="2:65" s="1" customFormat="1" ht="24.2" customHeight="1">
      <c r="B368" s="29"/>
      <c r="C368" s="131" t="s">
        <v>1012</v>
      </c>
      <c r="D368" s="131" t="s">
        <v>139</v>
      </c>
      <c r="E368" s="132" t="s">
        <v>1013</v>
      </c>
      <c r="F368" s="133" t="s">
        <v>1014</v>
      </c>
      <c r="G368" s="134" t="s">
        <v>153</v>
      </c>
      <c r="H368" s="135">
        <v>2</v>
      </c>
      <c r="I368" s="136"/>
      <c r="J368" s="137">
        <f t="shared" si="100"/>
        <v>0</v>
      </c>
      <c r="K368" s="138"/>
      <c r="L368" s="29"/>
      <c r="M368" s="139" t="s">
        <v>1</v>
      </c>
      <c r="N368" s="140" t="s">
        <v>48</v>
      </c>
      <c r="P368" s="141">
        <f t="shared" si="101"/>
        <v>0</v>
      </c>
      <c r="Q368" s="141">
        <v>6.3000000000000003E-4</v>
      </c>
      <c r="R368" s="141">
        <f t="shared" si="102"/>
        <v>1.2600000000000001E-3</v>
      </c>
      <c r="S368" s="141">
        <v>0</v>
      </c>
      <c r="T368" s="142">
        <f t="shared" si="103"/>
        <v>0</v>
      </c>
      <c r="AR368" s="143" t="s">
        <v>204</v>
      </c>
      <c r="AT368" s="143" t="s">
        <v>139</v>
      </c>
      <c r="AU368" s="143" t="s">
        <v>144</v>
      </c>
      <c r="AY368" s="13" t="s">
        <v>137</v>
      </c>
      <c r="BE368" s="144">
        <f t="shared" si="104"/>
        <v>0</v>
      </c>
      <c r="BF368" s="144">
        <f t="shared" si="105"/>
        <v>0</v>
      </c>
      <c r="BG368" s="144">
        <f t="shared" si="106"/>
        <v>0</v>
      </c>
      <c r="BH368" s="144">
        <f t="shared" si="107"/>
        <v>0</v>
      </c>
      <c r="BI368" s="144">
        <f t="shared" si="108"/>
        <v>0</v>
      </c>
      <c r="BJ368" s="13" t="s">
        <v>144</v>
      </c>
      <c r="BK368" s="144">
        <f t="shared" si="109"/>
        <v>0</v>
      </c>
      <c r="BL368" s="13" t="s">
        <v>204</v>
      </c>
      <c r="BM368" s="143" t="s">
        <v>1015</v>
      </c>
    </row>
    <row r="369" spans="2:65" s="1" customFormat="1" ht="44.25" customHeight="1">
      <c r="B369" s="29"/>
      <c r="C369" s="145" t="s">
        <v>1016</v>
      </c>
      <c r="D369" s="145" t="s">
        <v>225</v>
      </c>
      <c r="E369" s="146" t="s">
        <v>1017</v>
      </c>
      <c r="F369" s="147" t="s">
        <v>1018</v>
      </c>
      <c r="G369" s="148" t="s">
        <v>153</v>
      </c>
      <c r="H369" s="149">
        <v>2</v>
      </c>
      <c r="I369" s="150"/>
      <c r="J369" s="151">
        <f t="shared" si="100"/>
        <v>0</v>
      </c>
      <c r="K369" s="152"/>
      <c r="L369" s="153"/>
      <c r="M369" s="154" t="s">
        <v>1</v>
      </c>
      <c r="N369" s="155" t="s">
        <v>48</v>
      </c>
      <c r="P369" s="141">
        <f t="shared" si="101"/>
        <v>0</v>
      </c>
      <c r="Q369" s="141">
        <v>2.1299999999999999E-3</v>
      </c>
      <c r="R369" s="141">
        <f t="shared" si="102"/>
        <v>4.2599999999999999E-3</v>
      </c>
      <c r="S369" s="141">
        <v>0</v>
      </c>
      <c r="T369" s="142">
        <f t="shared" si="103"/>
        <v>0</v>
      </c>
      <c r="AR369" s="143" t="s">
        <v>270</v>
      </c>
      <c r="AT369" s="143" t="s">
        <v>225</v>
      </c>
      <c r="AU369" s="143" t="s">
        <v>144</v>
      </c>
      <c r="AY369" s="13" t="s">
        <v>137</v>
      </c>
      <c r="BE369" s="144">
        <f t="shared" si="104"/>
        <v>0</v>
      </c>
      <c r="BF369" s="144">
        <f t="shared" si="105"/>
        <v>0</v>
      </c>
      <c r="BG369" s="144">
        <f t="shared" si="106"/>
        <v>0</v>
      </c>
      <c r="BH369" s="144">
        <f t="shared" si="107"/>
        <v>0</v>
      </c>
      <c r="BI369" s="144">
        <f t="shared" si="108"/>
        <v>0</v>
      </c>
      <c r="BJ369" s="13" t="s">
        <v>144</v>
      </c>
      <c r="BK369" s="144">
        <f t="shared" si="109"/>
        <v>0</v>
      </c>
      <c r="BL369" s="13" t="s">
        <v>204</v>
      </c>
      <c r="BM369" s="143" t="s">
        <v>1019</v>
      </c>
    </row>
    <row r="370" spans="2:65" s="1" customFormat="1" ht="24.2" customHeight="1">
      <c r="B370" s="29"/>
      <c r="C370" s="131" t="s">
        <v>1020</v>
      </c>
      <c r="D370" s="131" t="s">
        <v>139</v>
      </c>
      <c r="E370" s="132" t="s">
        <v>1021</v>
      </c>
      <c r="F370" s="133" t="s">
        <v>1022</v>
      </c>
      <c r="G370" s="134" t="s">
        <v>153</v>
      </c>
      <c r="H370" s="135">
        <v>1</v>
      </c>
      <c r="I370" s="136"/>
      <c r="J370" s="137">
        <f t="shared" si="100"/>
        <v>0</v>
      </c>
      <c r="K370" s="138"/>
      <c r="L370" s="29"/>
      <c r="M370" s="139" t="s">
        <v>1</v>
      </c>
      <c r="N370" s="140" t="s">
        <v>48</v>
      </c>
      <c r="P370" s="141">
        <f t="shared" si="101"/>
        <v>0</v>
      </c>
      <c r="Q370" s="141">
        <v>0</v>
      </c>
      <c r="R370" s="141">
        <f t="shared" si="102"/>
        <v>0</v>
      </c>
      <c r="S370" s="141">
        <v>0</v>
      </c>
      <c r="T370" s="142">
        <f t="shared" si="103"/>
        <v>0</v>
      </c>
      <c r="AR370" s="143" t="s">
        <v>204</v>
      </c>
      <c r="AT370" s="143" t="s">
        <v>139</v>
      </c>
      <c r="AU370" s="143" t="s">
        <v>144</v>
      </c>
      <c r="AY370" s="13" t="s">
        <v>137</v>
      </c>
      <c r="BE370" s="144">
        <f t="shared" si="104"/>
        <v>0</v>
      </c>
      <c r="BF370" s="144">
        <f t="shared" si="105"/>
        <v>0</v>
      </c>
      <c r="BG370" s="144">
        <f t="shared" si="106"/>
        <v>0</v>
      </c>
      <c r="BH370" s="144">
        <f t="shared" si="107"/>
        <v>0</v>
      </c>
      <c r="BI370" s="144">
        <f t="shared" si="108"/>
        <v>0</v>
      </c>
      <c r="BJ370" s="13" t="s">
        <v>144</v>
      </c>
      <c r="BK370" s="144">
        <f t="shared" si="109"/>
        <v>0</v>
      </c>
      <c r="BL370" s="13" t="s">
        <v>204</v>
      </c>
      <c r="BM370" s="143" t="s">
        <v>1023</v>
      </c>
    </row>
    <row r="371" spans="2:65" s="1" customFormat="1" ht="37.9" customHeight="1">
      <c r="B371" s="29"/>
      <c r="C371" s="145" t="s">
        <v>1024</v>
      </c>
      <c r="D371" s="145" t="s">
        <v>225</v>
      </c>
      <c r="E371" s="146" t="s">
        <v>1025</v>
      </c>
      <c r="F371" s="147" t="s">
        <v>1026</v>
      </c>
      <c r="G371" s="148" t="s">
        <v>153</v>
      </c>
      <c r="H371" s="149">
        <v>1</v>
      </c>
      <c r="I371" s="150"/>
      <c r="J371" s="151">
        <f t="shared" si="100"/>
        <v>0</v>
      </c>
      <c r="K371" s="152"/>
      <c r="L371" s="153"/>
      <c r="M371" s="154" t="s">
        <v>1</v>
      </c>
      <c r="N371" s="155" t="s">
        <v>48</v>
      </c>
      <c r="P371" s="141">
        <f t="shared" si="101"/>
        <v>0</v>
      </c>
      <c r="Q371" s="141">
        <v>1.6049999999999998E-2</v>
      </c>
      <c r="R371" s="141">
        <f t="shared" si="102"/>
        <v>1.6049999999999998E-2</v>
      </c>
      <c r="S371" s="141">
        <v>0</v>
      </c>
      <c r="T371" s="142">
        <f t="shared" si="103"/>
        <v>0</v>
      </c>
      <c r="AR371" s="143" t="s">
        <v>270</v>
      </c>
      <c r="AT371" s="143" t="s">
        <v>225</v>
      </c>
      <c r="AU371" s="143" t="s">
        <v>144</v>
      </c>
      <c r="AY371" s="13" t="s">
        <v>137</v>
      </c>
      <c r="BE371" s="144">
        <f t="shared" si="104"/>
        <v>0</v>
      </c>
      <c r="BF371" s="144">
        <f t="shared" si="105"/>
        <v>0</v>
      </c>
      <c r="BG371" s="144">
        <f t="shared" si="106"/>
        <v>0</v>
      </c>
      <c r="BH371" s="144">
        <f t="shared" si="107"/>
        <v>0</v>
      </c>
      <c r="BI371" s="144">
        <f t="shared" si="108"/>
        <v>0</v>
      </c>
      <c r="BJ371" s="13" t="s">
        <v>144</v>
      </c>
      <c r="BK371" s="144">
        <f t="shared" si="109"/>
        <v>0</v>
      </c>
      <c r="BL371" s="13" t="s">
        <v>204</v>
      </c>
      <c r="BM371" s="143" t="s">
        <v>1027</v>
      </c>
    </row>
    <row r="372" spans="2:65" s="1" customFormat="1" ht="16.5" customHeight="1">
      <c r="B372" s="29"/>
      <c r="C372" s="131" t="s">
        <v>1028</v>
      </c>
      <c r="D372" s="131" t="s">
        <v>139</v>
      </c>
      <c r="E372" s="132" t="s">
        <v>1029</v>
      </c>
      <c r="F372" s="133" t="s">
        <v>1030</v>
      </c>
      <c r="G372" s="134" t="s">
        <v>153</v>
      </c>
      <c r="H372" s="135">
        <v>1</v>
      </c>
      <c r="I372" s="136"/>
      <c r="J372" s="137">
        <f t="shared" si="100"/>
        <v>0</v>
      </c>
      <c r="K372" s="138"/>
      <c r="L372" s="29"/>
      <c r="M372" s="139" t="s">
        <v>1</v>
      </c>
      <c r="N372" s="140" t="s">
        <v>48</v>
      </c>
      <c r="P372" s="141">
        <f t="shared" si="101"/>
        <v>0</v>
      </c>
      <c r="Q372" s="141">
        <v>0</v>
      </c>
      <c r="R372" s="141">
        <f t="shared" si="102"/>
        <v>0</v>
      </c>
      <c r="S372" s="141">
        <v>0</v>
      </c>
      <c r="T372" s="142">
        <f t="shared" si="103"/>
        <v>0</v>
      </c>
      <c r="AR372" s="143" t="s">
        <v>204</v>
      </c>
      <c r="AT372" s="143" t="s">
        <v>139</v>
      </c>
      <c r="AU372" s="143" t="s">
        <v>144</v>
      </c>
      <c r="AY372" s="13" t="s">
        <v>137</v>
      </c>
      <c r="BE372" s="144">
        <f t="shared" si="104"/>
        <v>0</v>
      </c>
      <c r="BF372" s="144">
        <f t="shared" si="105"/>
        <v>0</v>
      </c>
      <c r="BG372" s="144">
        <f t="shared" si="106"/>
        <v>0</v>
      </c>
      <c r="BH372" s="144">
        <f t="shared" si="107"/>
        <v>0</v>
      </c>
      <c r="BI372" s="144">
        <f t="shared" si="108"/>
        <v>0</v>
      </c>
      <c r="BJ372" s="13" t="s">
        <v>144</v>
      </c>
      <c r="BK372" s="144">
        <f t="shared" si="109"/>
        <v>0</v>
      </c>
      <c r="BL372" s="13" t="s">
        <v>204</v>
      </c>
      <c r="BM372" s="143" t="s">
        <v>1031</v>
      </c>
    </row>
    <row r="373" spans="2:65" s="1" customFormat="1" ht="37.9" customHeight="1">
      <c r="B373" s="29"/>
      <c r="C373" s="145" t="s">
        <v>1032</v>
      </c>
      <c r="D373" s="145" t="s">
        <v>225</v>
      </c>
      <c r="E373" s="146" t="s">
        <v>1033</v>
      </c>
      <c r="F373" s="147" t="s">
        <v>1034</v>
      </c>
      <c r="G373" s="148" t="s">
        <v>153</v>
      </c>
      <c r="H373" s="149">
        <v>1</v>
      </c>
      <c r="I373" s="150"/>
      <c r="J373" s="151">
        <f t="shared" si="100"/>
        <v>0</v>
      </c>
      <c r="K373" s="152"/>
      <c r="L373" s="153"/>
      <c r="M373" s="154" t="s">
        <v>1</v>
      </c>
      <c r="N373" s="155" t="s">
        <v>48</v>
      </c>
      <c r="P373" s="141">
        <f t="shared" si="101"/>
        <v>0</v>
      </c>
      <c r="Q373" s="141">
        <v>2.5899999999999999E-2</v>
      </c>
      <c r="R373" s="141">
        <f t="shared" si="102"/>
        <v>2.5899999999999999E-2</v>
      </c>
      <c r="S373" s="141">
        <v>0</v>
      </c>
      <c r="T373" s="142">
        <f t="shared" si="103"/>
        <v>0</v>
      </c>
      <c r="AR373" s="143" t="s">
        <v>270</v>
      </c>
      <c r="AT373" s="143" t="s">
        <v>225</v>
      </c>
      <c r="AU373" s="143" t="s">
        <v>144</v>
      </c>
      <c r="AY373" s="13" t="s">
        <v>137</v>
      </c>
      <c r="BE373" s="144">
        <f t="shared" si="104"/>
        <v>0</v>
      </c>
      <c r="BF373" s="144">
        <f t="shared" si="105"/>
        <v>0</v>
      </c>
      <c r="BG373" s="144">
        <f t="shared" si="106"/>
        <v>0</v>
      </c>
      <c r="BH373" s="144">
        <f t="shared" si="107"/>
        <v>0</v>
      </c>
      <c r="BI373" s="144">
        <f t="shared" si="108"/>
        <v>0</v>
      </c>
      <c r="BJ373" s="13" t="s">
        <v>144</v>
      </c>
      <c r="BK373" s="144">
        <f t="shared" si="109"/>
        <v>0</v>
      </c>
      <c r="BL373" s="13" t="s">
        <v>204</v>
      </c>
      <c r="BM373" s="143" t="s">
        <v>1035</v>
      </c>
    </row>
    <row r="374" spans="2:65" s="1" customFormat="1" ht="24.2" customHeight="1">
      <c r="B374" s="29"/>
      <c r="C374" s="131" t="s">
        <v>1036</v>
      </c>
      <c r="D374" s="131" t="s">
        <v>139</v>
      </c>
      <c r="E374" s="132" t="s">
        <v>1037</v>
      </c>
      <c r="F374" s="133" t="s">
        <v>1038</v>
      </c>
      <c r="G374" s="134" t="s">
        <v>835</v>
      </c>
      <c r="H374" s="135">
        <v>7</v>
      </c>
      <c r="I374" s="136"/>
      <c r="J374" s="137">
        <f t="shared" si="100"/>
        <v>0</v>
      </c>
      <c r="K374" s="138"/>
      <c r="L374" s="29"/>
      <c r="M374" s="139" t="s">
        <v>1</v>
      </c>
      <c r="N374" s="140" t="s">
        <v>48</v>
      </c>
      <c r="P374" s="141">
        <f t="shared" si="101"/>
        <v>0</v>
      </c>
      <c r="Q374" s="141">
        <v>0</v>
      </c>
      <c r="R374" s="141">
        <f t="shared" si="102"/>
        <v>0</v>
      </c>
      <c r="S374" s="141">
        <v>0</v>
      </c>
      <c r="T374" s="142">
        <f t="shared" si="103"/>
        <v>0</v>
      </c>
      <c r="AR374" s="143" t="s">
        <v>204</v>
      </c>
      <c r="AT374" s="143" t="s">
        <v>139</v>
      </c>
      <c r="AU374" s="143" t="s">
        <v>144</v>
      </c>
      <c r="AY374" s="13" t="s">
        <v>137</v>
      </c>
      <c r="BE374" s="144">
        <f t="shared" si="104"/>
        <v>0</v>
      </c>
      <c r="BF374" s="144">
        <f t="shared" si="105"/>
        <v>0</v>
      </c>
      <c r="BG374" s="144">
        <f t="shared" si="106"/>
        <v>0</v>
      </c>
      <c r="BH374" s="144">
        <f t="shared" si="107"/>
        <v>0</v>
      </c>
      <c r="BI374" s="144">
        <f t="shared" si="108"/>
        <v>0</v>
      </c>
      <c r="BJ374" s="13" t="s">
        <v>144</v>
      </c>
      <c r="BK374" s="144">
        <f t="shared" si="109"/>
        <v>0</v>
      </c>
      <c r="BL374" s="13" t="s">
        <v>204</v>
      </c>
      <c r="BM374" s="143" t="s">
        <v>1039</v>
      </c>
    </row>
    <row r="375" spans="2:65" s="1" customFormat="1" ht="24.2" customHeight="1">
      <c r="B375" s="29"/>
      <c r="C375" s="131" t="s">
        <v>1040</v>
      </c>
      <c r="D375" s="131" t="s">
        <v>139</v>
      </c>
      <c r="E375" s="132" t="s">
        <v>1041</v>
      </c>
      <c r="F375" s="133" t="s">
        <v>1042</v>
      </c>
      <c r="G375" s="134" t="s">
        <v>153</v>
      </c>
      <c r="H375" s="135">
        <v>13</v>
      </c>
      <c r="I375" s="136"/>
      <c r="J375" s="137">
        <f t="shared" si="100"/>
        <v>0</v>
      </c>
      <c r="K375" s="138"/>
      <c r="L375" s="29"/>
      <c r="M375" s="139" t="s">
        <v>1</v>
      </c>
      <c r="N375" s="140" t="s">
        <v>48</v>
      </c>
      <c r="P375" s="141">
        <f t="shared" si="101"/>
        <v>0</v>
      </c>
      <c r="Q375" s="141">
        <v>2.3E-3</v>
      </c>
      <c r="R375" s="141">
        <f t="shared" si="102"/>
        <v>2.9899999999999999E-2</v>
      </c>
      <c r="S375" s="141">
        <v>0</v>
      </c>
      <c r="T375" s="142">
        <f t="shared" si="103"/>
        <v>0</v>
      </c>
      <c r="AR375" s="143" t="s">
        <v>204</v>
      </c>
      <c r="AT375" s="143" t="s">
        <v>139</v>
      </c>
      <c r="AU375" s="143" t="s">
        <v>144</v>
      </c>
      <c r="AY375" s="13" t="s">
        <v>137</v>
      </c>
      <c r="BE375" s="144">
        <f t="shared" si="104"/>
        <v>0</v>
      </c>
      <c r="BF375" s="144">
        <f t="shared" si="105"/>
        <v>0</v>
      </c>
      <c r="BG375" s="144">
        <f t="shared" si="106"/>
        <v>0</v>
      </c>
      <c r="BH375" s="144">
        <f t="shared" si="107"/>
        <v>0</v>
      </c>
      <c r="BI375" s="144">
        <f t="shared" si="108"/>
        <v>0</v>
      </c>
      <c r="BJ375" s="13" t="s">
        <v>144</v>
      </c>
      <c r="BK375" s="144">
        <f t="shared" si="109"/>
        <v>0</v>
      </c>
      <c r="BL375" s="13" t="s">
        <v>204</v>
      </c>
      <c r="BM375" s="143" t="s">
        <v>1043</v>
      </c>
    </row>
    <row r="376" spans="2:65" s="1" customFormat="1" ht="16.5" customHeight="1">
      <c r="B376" s="29"/>
      <c r="C376" s="145" t="s">
        <v>1044</v>
      </c>
      <c r="D376" s="145" t="s">
        <v>225</v>
      </c>
      <c r="E376" s="146" t="s">
        <v>1045</v>
      </c>
      <c r="F376" s="147" t="s">
        <v>1046</v>
      </c>
      <c r="G376" s="148" t="s">
        <v>153</v>
      </c>
      <c r="H376" s="149">
        <v>9</v>
      </c>
      <c r="I376" s="150"/>
      <c r="J376" s="151">
        <f t="shared" si="100"/>
        <v>0</v>
      </c>
      <c r="K376" s="152"/>
      <c r="L376" s="153"/>
      <c r="M376" s="154" t="s">
        <v>1</v>
      </c>
      <c r="N376" s="155" t="s">
        <v>48</v>
      </c>
      <c r="P376" s="141">
        <f t="shared" si="101"/>
        <v>0</v>
      </c>
      <c r="Q376" s="141">
        <v>1.41E-2</v>
      </c>
      <c r="R376" s="141">
        <f t="shared" si="102"/>
        <v>0.12689999999999999</v>
      </c>
      <c r="S376" s="141">
        <v>0</v>
      </c>
      <c r="T376" s="142">
        <f t="shared" si="103"/>
        <v>0</v>
      </c>
      <c r="AR376" s="143" t="s">
        <v>270</v>
      </c>
      <c r="AT376" s="143" t="s">
        <v>225</v>
      </c>
      <c r="AU376" s="143" t="s">
        <v>144</v>
      </c>
      <c r="AY376" s="13" t="s">
        <v>137</v>
      </c>
      <c r="BE376" s="144">
        <f t="shared" si="104"/>
        <v>0</v>
      </c>
      <c r="BF376" s="144">
        <f t="shared" si="105"/>
        <v>0</v>
      </c>
      <c r="BG376" s="144">
        <f t="shared" si="106"/>
        <v>0</v>
      </c>
      <c r="BH376" s="144">
        <f t="shared" si="107"/>
        <v>0</v>
      </c>
      <c r="BI376" s="144">
        <f t="shared" si="108"/>
        <v>0</v>
      </c>
      <c r="BJ376" s="13" t="s">
        <v>144</v>
      </c>
      <c r="BK376" s="144">
        <f t="shared" si="109"/>
        <v>0</v>
      </c>
      <c r="BL376" s="13" t="s">
        <v>204</v>
      </c>
      <c r="BM376" s="143" t="s">
        <v>1047</v>
      </c>
    </row>
    <row r="377" spans="2:65" s="1" customFormat="1" ht="24.2" customHeight="1">
      <c r="B377" s="29"/>
      <c r="C377" s="145" t="s">
        <v>1048</v>
      </c>
      <c r="D377" s="145" t="s">
        <v>225</v>
      </c>
      <c r="E377" s="146" t="s">
        <v>1049</v>
      </c>
      <c r="F377" s="147" t="s">
        <v>1050</v>
      </c>
      <c r="G377" s="148" t="s">
        <v>153</v>
      </c>
      <c r="H377" s="149">
        <v>1</v>
      </c>
      <c r="I377" s="150"/>
      <c r="J377" s="151">
        <f t="shared" si="100"/>
        <v>0</v>
      </c>
      <c r="K377" s="152"/>
      <c r="L377" s="153"/>
      <c r="M377" s="154" t="s">
        <v>1</v>
      </c>
      <c r="N377" s="155" t="s">
        <v>48</v>
      </c>
      <c r="P377" s="141">
        <f t="shared" si="101"/>
        <v>0</v>
      </c>
      <c r="Q377" s="141">
        <v>1.41E-2</v>
      </c>
      <c r="R377" s="141">
        <f t="shared" si="102"/>
        <v>1.41E-2</v>
      </c>
      <c r="S377" s="141">
        <v>0</v>
      </c>
      <c r="T377" s="142">
        <f t="shared" si="103"/>
        <v>0</v>
      </c>
      <c r="AR377" s="143" t="s">
        <v>270</v>
      </c>
      <c r="AT377" s="143" t="s">
        <v>225</v>
      </c>
      <c r="AU377" s="143" t="s">
        <v>144</v>
      </c>
      <c r="AY377" s="13" t="s">
        <v>137</v>
      </c>
      <c r="BE377" s="144">
        <f t="shared" si="104"/>
        <v>0</v>
      </c>
      <c r="BF377" s="144">
        <f t="shared" si="105"/>
        <v>0</v>
      </c>
      <c r="BG377" s="144">
        <f t="shared" si="106"/>
        <v>0</v>
      </c>
      <c r="BH377" s="144">
        <f t="shared" si="107"/>
        <v>0</v>
      </c>
      <c r="BI377" s="144">
        <f t="shared" si="108"/>
        <v>0</v>
      </c>
      <c r="BJ377" s="13" t="s">
        <v>144</v>
      </c>
      <c r="BK377" s="144">
        <f t="shared" si="109"/>
        <v>0</v>
      </c>
      <c r="BL377" s="13" t="s">
        <v>204</v>
      </c>
      <c r="BM377" s="143" t="s">
        <v>1051</v>
      </c>
    </row>
    <row r="378" spans="2:65" s="1" customFormat="1" ht="24.2" customHeight="1">
      <c r="B378" s="29"/>
      <c r="C378" s="145" t="s">
        <v>1052</v>
      </c>
      <c r="D378" s="145" t="s">
        <v>225</v>
      </c>
      <c r="E378" s="146" t="s">
        <v>1053</v>
      </c>
      <c r="F378" s="147" t="s">
        <v>1054</v>
      </c>
      <c r="G378" s="148" t="s">
        <v>153</v>
      </c>
      <c r="H378" s="149">
        <v>1</v>
      </c>
      <c r="I378" s="150"/>
      <c r="J378" s="151">
        <f t="shared" si="100"/>
        <v>0</v>
      </c>
      <c r="K378" s="152"/>
      <c r="L378" s="153"/>
      <c r="M378" s="154" t="s">
        <v>1</v>
      </c>
      <c r="N378" s="155" t="s">
        <v>48</v>
      </c>
      <c r="P378" s="141">
        <f t="shared" si="101"/>
        <v>0</v>
      </c>
      <c r="Q378" s="141">
        <v>1.41E-2</v>
      </c>
      <c r="R378" s="141">
        <f t="shared" si="102"/>
        <v>1.41E-2</v>
      </c>
      <c r="S378" s="141">
        <v>0</v>
      </c>
      <c r="T378" s="142">
        <f t="shared" si="103"/>
        <v>0</v>
      </c>
      <c r="AR378" s="143" t="s">
        <v>270</v>
      </c>
      <c r="AT378" s="143" t="s">
        <v>225</v>
      </c>
      <c r="AU378" s="143" t="s">
        <v>144</v>
      </c>
      <c r="AY378" s="13" t="s">
        <v>137</v>
      </c>
      <c r="BE378" s="144">
        <f t="shared" si="104"/>
        <v>0</v>
      </c>
      <c r="BF378" s="144">
        <f t="shared" si="105"/>
        <v>0</v>
      </c>
      <c r="BG378" s="144">
        <f t="shared" si="106"/>
        <v>0</v>
      </c>
      <c r="BH378" s="144">
        <f t="shared" si="107"/>
        <v>0</v>
      </c>
      <c r="BI378" s="144">
        <f t="shared" si="108"/>
        <v>0</v>
      </c>
      <c r="BJ378" s="13" t="s">
        <v>144</v>
      </c>
      <c r="BK378" s="144">
        <f t="shared" si="109"/>
        <v>0</v>
      </c>
      <c r="BL378" s="13" t="s">
        <v>204</v>
      </c>
      <c r="BM378" s="143" t="s">
        <v>1055</v>
      </c>
    </row>
    <row r="379" spans="2:65" s="1" customFormat="1" ht="16.5" customHeight="1">
      <c r="B379" s="29"/>
      <c r="C379" s="131" t="s">
        <v>1056</v>
      </c>
      <c r="D379" s="131" t="s">
        <v>139</v>
      </c>
      <c r="E379" s="132" t="s">
        <v>1057</v>
      </c>
      <c r="F379" s="133" t="s">
        <v>1058</v>
      </c>
      <c r="G379" s="134" t="s">
        <v>153</v>
      </c>
      <c r="H379" s="135">
        <v>11</v>
      </c>
      <c r="I379" s="136"/>
      <c r="J379" s="137">
        <f t="shared" si="100"/>
        <v>0</v>
      </c>
      <c r="K379" s="138"/>
      <c r="L379" s="29"/>
      <c r="M379" s="139" t="s">
        <v>1</v>
      </c>
      <c r="N379" s="140" t="s">
        <v>48</v>
      </c>
      <c r="P379" s="141">
        <f t="shared" si="101"/>
        <v>0</v>
      </c>
      <c r="Q379" s="141">
        <v>2E-3</v>
      </c>
      <c r="R379" s="141">
        <f t="shared" si="102"/>
        <v>2.1999999999999999E-2</v>
      </c>
      <c r="S379" s="141">
        <v>0</v>
      </c>
      <c r="T379" s="142">
        <f t="shared" si="103"/>
        <v>0</v>
      </c>
      <c r="AR379" s="143" t="s">
        <v>204</v>
      </c>
      <c r="AT379" s="143" t="s">
        <v>139</v>
      </c>
      <c r="AU379" s="143" t="s">
        <v>144</v>
      </c>
      <c r="AY379" s="13" t="s">
        <v>137</v>
      </c>
      <c r="BE379" s="144">
        <f t="shared" si="104"/>
        <v>0</v>
      </c>
      <c r="BF379" s="144">
        <f t="shared" si="105"/>
        <v>0</v>
      </c>
      <c r="BG379" s="144">
        <f t="shared" si="106"/>
        <v>0</v>
      </c>
      <c r="BH379" s="144">
        <f t="shared" si="107"/>
        <v>0</v>
      </c>
      <c r="BI379" s="144">
        <f t="shared" si="108"/>
        <v>0</v>
      </c>
      <c r="BJ379" s="13" t="s">
        <v>144</v>
      </c>
      <c r="BK379" s="144">
        <f t="shared" si="109"/>
        <v>0</v>
      </c>
      <c r="BL379" s="13" t="s">
        <v>204</v>
      </c>
      <c r="BM379" s="143" t="s">
        <v>1059</v>
      </c>
    </row>
    <row r="380" spans="2:65" s="1" customFormat="1" ht="24.2" customHeight="1">
      <c r="B380" s="29"/>
      <c r="C380" s="145" t="s">
        <v>1060</v>
      </c>
      <c r="D380" s="145" t="s">
        <v>225</v>
      </c>
      <c r="E380" s="146" t="s">
        <v>1061</v>
      </c>
      <c r="F380" s="147" t="s">
        <v>1062</v>
      </c>
      <c r="G380" s="148" t="s">
        <v>153</v>
      </c>
      <c r="H380" s="149">
        <v>11</v>
      </c>
      <c r="I380" s="150"/>
      <c r="J380" s="151">
        <f t="shared" si="100"/>
        <v>0</v>
      </c>
      <c r="K380" s="152"/>
      <c r="L380" s="153"/>
      <c r="M380" s="154" t="s">
        <v>1</v>
      </c>
      <c r="N380" s="155" t="s">
        <v>48</v>
      </c>
      <c r="P380" s="141">
        <f t="shared" si="101"/>
        <v>0</v>
      </c>
      <c r="Q380" s="141">
        <v>9.4000000000000004E-3</v>
      </c>
      <c r="R380" s="141">
        <f t="shared" si="102"/>
        <v>0.10340000000000001</v>
      </c>
      <c r="S380" s="141">
        <v>0</v>
      </c>
      <c r="T380" s="142">
        <f t="shared" si="103"/>
        <v>0</v>
      </c>
      <c r="AR380" s="143" t="s">
        <v>270</v>
      </c>
      <c r="AT380" s="143" t="s">
        <v>225</v>
      </c>
      <c r="AU380" s="143" t="s">
        <v>144</v>
      </c>
      <c r="AY380" s="13" t="s">
        <v>137</v>
      </c>
      <c r="BE380" s="144">
        <f t="shared" si="104"/>
        <v>0</v>
      </c>
      <c r="BF380" s="144">
        <f t="shared" si="105"/>
        <v>0</v>
      </c>
      <c r="BG380" s="144">
        <f t="shared" si="106"/>
        <v>0</v>
      </c>
      <c r="BH380" s="144">
        <f t="shared" si="107"/>
        <v>0</v>
      </c>
      <c r="BI380" s="144">
        <f t="shared" si="108"/>
        <v>0</v>
      </c>
      <c r="BJ380" s="13" t="s">
        <v>144</v>
      </c>
      <c r="BK380" s="144">
        <f t="shared" si="109"/>
        <v>0</v>
      </c>
      <c r="BL380" s="13" t="s">
        <v>204</v>
      </c>
      <c r="BM380" s="143" t="s">
        <v>1063</v>
      </c>
    </row>
    <row r="381" spans="2:65" s="1" customFormat="1" ht="24.2" customHeight="1">
      <c r="B381" s="29"/>
      <c r="C381" s="131" t="s">
        <v>1064</v>
      </c>
      <c r="D381" s="131" t="s">
        <v>139</v>
      </c>
      <c r="E381" s="132" t="s">
        <v>1065</v>
      </c>
      <c r="F381" s="133" t="s">
        <v>1066</v>
      </c>
      <c r="G381" s="134" t="s">
        <v>153</v>
      </c>
      <c r="H381" s="135">
        <v>1</v>
      </c>
      <c r="I381" s="136"/>
      <c r="J381" s="137">
        <f t="shared" si="100"/>
        <v>0</v>
      </c>
      <c r="K381" s="138"/>
      <c r="L381" s="29"/>
      <c r="M381" s="139" t="s">
        <v>1</v>
      </c>
      <c r="N381" s="140" t="s">
        <v>48</v>
      </c>
      <c r="P381" s="141">
        <f t="shared" si="101"/>
        <v>0</v>
      </c>
      <c r="Q381" s="141">
        <v>4.4000000000000002E-4</v>
      </c>
      <c r="R381" s="141">
        <f t="shared" si="102"/>
        <v>4.4000000000000002E-4</v>
      </c>
      <c r="S381" s="141">
        <v>0</v>
      </c>
      <c r="T381" s="142">
        <f t="shared" si="103"/>
        <v>0</v>
      </c>
      <c r="AR381" s="143" t="s">
        <v>204</v>
      </c>
      <c r="AT381" s="143" t="s">
        <v>139</v>
      </c>
      <c r="AU381" s="143" t="s">
        <v>144</v>
      </c>
      <c r="AY381" s="13" t="s">
        <v>137</v>
      </c>
      <c r="BE381" s="144">
        <f t="shared" si="104"/>
        <v>0</v>
      </c>
      <c r="BF381" s="144">
        <f t="shared" si="105"/>
        <v>0</v>
      </c>
      <c r="BG381" s="144">
        <f t="shared" si="106"/>
        <v>0</v>
      </c>
      <c r="BH381" s="144">
        <f t="shared" si="107"/>
        <v>0</v>
      </c>
      <c r="BI381" s="144">
        <f t="shared" si="108"/>
        <v>0</v>
      </c>
      <c r="BJ381" s="13" t="s">
        <v>144</v>
      </c>
      <c r="BK381" s="144">
        <f t="shared" si="109"/>
        <v>0</v>
      </c>
      <c r="BL381" s="13" t="s">
        <v>204</v>
      </c>
      <c r="BM381" s="143" t="s">
        <v>1067</v>
      </c>
    </row>
    <row r="382" spans="2:65" s="1" customFormat="1" ht="37.9" customHeight="1">
      <c r="B382" s="29"/>
      <c r="C382" s="145" t="s">
        <v>1068</v>
      </c>
      <c r="D382" s="145" t="s">
        <v>225</v>
      </c>
      <c r="E382" s="146" t="s">
        <v>1069</v>
      </c>
      <c r="F382" s="147" t="s">
        <v>1070</v>
      </c>
      <c r="G382" s="148" t="s">
        <v>153</v>
      </c>
      <c r="H382" s="149">
        <v>1</v>
      </c>
      <c r="I382" s="150"/>
      <c r="J382" s="151">
        <f t="shared" si="100"/>
        <v>0</v>
      </c>
      <c r="K382" s="152"/>
      <c r="L382" s="153"/>
      <c r="M382" s="154" t="s">
        <v>1</v>
      </c>
      <c r="N382" s="155" t="s">
        <v>48</v>
      </c>
      <c r="P382" s="141">
        <f t="shared" si="101"/>
        <v>0</v>
      </c>
      <c r="Q382" s="141">
        <v>1.2999999999999999E-2</v>
      </c>
      <c r="R382" s="141">
        <f t="shared" si="102"/>
        <v>1.2999999999999999E-2</v>
      </c>
      <c r="S382" s="141">
        <v>0</v>
      </c>
      <c r="T382" s="142">
        <f t="shared" si="103"/>
        <v>0</v>
      </c>
      <c r="AR382" s="143" t="s">
        <v>270</v>
      </c>
      <c r="AT382" s="143" t="s">
        <v>225</v>
      </c>
      <c r="AU382" s="143" t="s">
        <v>144</v>
      </c>
      <c r="AY382" s="13" t="s">
        <v>137</v>
      </c>
      <c r="BE382" s="144">
        <f t="shared" si="104"/>
        <v>0</v>
      </c>
      <c r="BF382" s="144">
        <f t="shared" si="105"/>
        <v>0</v>
      </c>
      <c r="BG382" s="144">
        <f t="shared" si="106"/>
        <v>0</v>
      </c>
      <c r="BH382" s="144">
        <f t="shared" si="107"/>
        <v>0</v>
      </c>
      <c r="BI382" s="144">
        <f t="shared" si="108"/>
        <v>0</v>
      </c>
      <c r="BJ382" s="13" t="s">
        <v>144</v>
      </c>
      <c r="BK382" s="144">
        <f t="shared" si="109"/>
        <v>0</v>
      </c>
      <c r="BL382" s="13" t="s">
        <v>204</v>
      </c>
      <c r="BM382" s="143" t="s">
        <v>1071</v>
      </c>
    </row>
    <row r="383" spans="2:65" s="1" customFormat="1" ht="37.9" customHeight="1">
      <c r="B383" s="29"/>
      <c r="C383" s="131" t="s">
        <v>1072</v>
      </c>
      <c r="D383" s="131" t="s">
        <v>139</v>
      </c>
      <c r="E383" s="132" t="s">
        <v>1073</v>
      </c>
      <c r="F383" s="133" t="s">
        <v>1074</v>
      </c>
      <c r="G383" s="134" t="s">
        <v>153</v>
      </c>
      <c r="H383" s="135">
        <v>1</v>
      </c>
      <c r="I383" s="136"/>
      <c r="J383" s="137">
        <f t="shared" si="100"/>
        <v>0</v>
      </c>
      <c r="K383" s="138"/>
      <c r="L383" s="29"/>
      <c r="M383" s="139" t="s">
        <v>1</v>
      </c>
      <c r="N383" s="140" t="s">
        <v>48</v>
      </c>
      <c r="P383" s="141">
        <f t="shared" si="101"/>
        <v>0</v>
      </c>
      <c r="Q383" s="141">
        <v>8.4999999999999995E-4</v>
      </c>
      <c r="R383" s="141">
        <f t="shared" si="102"/>
        <v>8.4999999999999995E-4</v>
      </c>
      <c r="S383" s="141">
        <v>0</v>
      </c>
      <c r="T383" s="142">
        <f t="shared" si="103"/>
        <v>0</v>
      </c>
      <c r="AR383" s="143" t="s">
        <v>204</v>
      </c>
      <c r="AT383" s="143" t="s">
        <v>139</v>
      </c>
      <c r="AU383" s="143" t="s">
        <v>144</v>
      </c>
      <c r="AY383" s="13" t="s">
        <v>137</v>
      </c>
      <c r="BE383" s="144">
        <f t="shared" si="104"/>
        <v>0</v>
      </c>
      <c r="BF383" s="144">
        <f t="shared" si="105"/>
        <v>0</v>
      </c>
      <c r="BG383" s="144">
        <f t="shared" si="106"/>
        <v>0</v>
      </c>
      <c r="BH383" s="144">
        <f t="shared" si="107"/>
        <v>0</v>
      </c>
      <c r="BI383" s="144">
        <f t="shared" si="108"/>
        <v>0</v>
      </c>
      <c r="BJ383" s="13" t="s">
        <v>144</v>
      </c>
      <c r="BK383" s="144">
        <f t="shared" si="109"/>
        <v>0</v>
      </c>
      <c r="BL383" s="13" t="s">
        <v>204</v>
      </c>
      <c r="BM383" s="143" t="s">
        <v>1075</v>
      </c>
    </row>
    <row r="384" spans="2:65" s="1" customFormat="1" ht="37.9" customHeight="1">
      <c r="B384" s="29"/>
      <c r="C384" s="145" t="s">
        <v>1076</v>
      </c>
      <c r="D384" s="145" t="s">
        <v>225</v>
      </c>
      <c r="E384" s="146" t="s">
        <v>1077</v>
      </c>
      <c r="F384" s="147" t="s">
        <v>1078</v>
      </c>
      <c r="G384" s="148" t="s">
        <v>153</v>
      </c>
      <c r="H384" s="149">
        <v>1</v>
      </c>
      <c r="I384" s="150"/>
      <c r="J384" s="151">
        <f t="shared" si="100"/>
        <v>0</v>
      </c>
      <c r="K384" s="152"/>
      <c r="L384" s="153"/>
      <c r="M384" s="154" t="s">
        <v>1</v>
      </c>
      <c r="N384" s="155" t="s">
        <v>48</v>
      </c>
      <c r="P384" s="141">
        <f t="shared" si="101"/>
        <v>0</v>
      </c>
      <c r="Q384" s="141">
        <v>3.9E-2</v>
      </c>
      <c r="R384" s="141">
        <f t="shared" si="102"/>
        <v>3.9E-2</v>
      </c>
      <c r="S384" s="141">
        <v>0</v>
      </c>
      <c r="T384" s="142">
        <f t="shared" si="103"/>
        <v>0</v>
      </c>
      <c r="AR384" s="143" t="s">
        <v>270</v>
      </c>
      <c r="AT384" s="143" t="s">
        <v>225</v>
      </c>
      <c r="AU384" s="143" t="s">
        <v>144</v>
      </c>
      <c r="AY384" s="13" t="s">
        <v>137</v>
      </c>
      <c r="BE384" s="144">
        <f t="shared" si="104"/>
        <v>0</v>
      </c>
      <c r="BF384" s="144">
        <f t="shared" si="105"/>
        <v>0</v>
      </c>
      <c r="BG384" s="144">
        <f t="shared" si="106"/>
        <v>0</v>
      </c>
      <c r="BH384" s="144">
        <f t="shared" si="107"/>
        <v>0</v>
      </c>
      <c r="BI384" s="144">
        <f t="shared" si="108"/>
        <v>0</v>
      </c>
      <c r="BJ384" s="13" t="s">
        <v>144</v>
      </c>
      <c r="BK384" s="144">
        <f t="shared" si="109"/>
        <v>0</v>
      </c>
      <c r="BL384" s="13" t="s">
        <v>204</v>
      </c>
      <c r="BM384" s="143" t="s">
        <v>1079</v>
      </c>
    </row>
    <row r="385" spans="2:65" s="1" customFormat="1" ht="16.5" customHeight="1">
      <c r="B385" s="29"/>
      <c r="C385" s="131" t="s">
        <v>1080</v>
      </c>
      <c r="D385" s="131" t="s">
        <v>139</v>
      </c>
      <c r="E385" s="132" t="s">
        <v>1081</v>
      </c>
      <c r="F385" s="133" t="s">
        <v>1082</v>
      </c>
      <c r="G385" s="134" t="s">
        <v>153</v>
      </c>
      <c r="H385" s="135">
        <v>1</v>
      </c>
      <c r="I385" s="136"/>
      <c r="J385" s="137">
        <f t="shared" si="100"/>
        <v>0</v>
      </c>
      <c r="K385" s="138"/>
      <c r="L385" s="29"/>
      <c r="M385" s="139" t="s">
        <v>1</v>
      </c>
      <c r="N385" s="140" t="s">
        <v>48</v>
      </c>
      <c r="P385" s="141">
        <f t="shared" si="101"/>
        <v>0</v>
      </c>
      <c r="Q385" s="141">
        <v>0</v>
      </c>
      <c r="R385" s="141">
        <f t="shared" si="102"/>
        <v>0</v>
      </c>
      <c r="S385" s="141">
        <v>0</v>
      </c>
      <c r="T385" s="142">
        <f t="shared" si="103"/>
        <v>0</v>
      </c>
      <c r="AR385" s="143" t="s">
        <v>204</v>
      </c>
      <c r="AT385" s="143" t="s">
        <v>139</v>
      </c>
      <c r="AU385" s="143" t="s">
        <v>144</v>
      </c>
      <c r="AY385" s="13" t="s">
        <v>137</v>
      </c>
      <c r="BE385" s="144">
        <f t="shared" si="104"/>
        <v>0</v>
      </c>
      <c r="BF385" s="144">
        <f t="shared" si="105"/>
        <v>0</v>
      </c>
      <c r="BG385" s="144">
        <f t="shared" si="106"/>
        <v>0</v>
      </c>
      <c r="BH385" s="144">
        <f t="shared" si="107"/>
        <v>0</v>
      </c>
      <c r="BI385" s="144">
        <f t="shared" si="108"/>
        <v>0</v>
      </c>
      <c r="BJ385" s="13" t="s">
        <v>144</v>
      </c>
      <c r="BK385" s="144">
        <f t="shared" si="109"/>
        <v>0</v>
      </c>
      <c r="BL385" s="13" t="s">
        <v>204</v>
      </c>
      <c r="BM385" s="143" t="s">
        <v>1083</v>
      </c>
    </row>
    <row r="386" spans="2:65" s="1" customFormat="1" ht="16.5" customHeight="1">
      <c r="B386" s="29"/>
      <c r="C386" s="145" t="s">
        <v>1084</v>
      </c>
      <c r="D386" s="145" t="s">
        <v>225</v>
      </c>
      <c r="E386" s="146" t="s">
        <v>1085</v>
      </c>
      <c r="F386" s="147" t="s">
        <v>1086</v>
      </c>
      <c r="G386" s="148" t="s">
        <v>153</v>
      </c>
      <c r="H386" s="149">
        <v>1</v>
      </c>
      <c r="I386" s="150"/>
      <c r="J386" s="151">
        <f t="shared" si="100"/>
        <v>0</v>
      </c>
      <c r="K386" s="152"/>
      <c r="L386" s="153"/>
      <c r="M386" s="154" t="s">
        <v>1</v>
      </c>
      <c r="N386" s="155" t="s">
        <v>48</v>
      </c>
      <c r="P386" s="141">
        <f t="shared" si="101"/>
        <v>0</v>
      </c>
      <c r="Q386" s="141">
        <v>2E-3</v>
      </c>
      <c r="R386" s="141">
        <f t="shared" si="102"/>
        <v>2E-3</v>
      </c>
      <c r="S386" s="141">
        <v>0</v>
      </c>
      <c r="T386" s="142">
        <f t="shared" si="103"/>
        <v>0</v>
      </c>
      <c r="AR386" s="143" t="s">
        <v>270</v>
      </c>
      <c r="AT386" s="143" t="s">
        <v>225</v>
      </c>
      <c r="AU386" s="143" t="s">
        <v>144</v>
      </c>
      <c r="AY386" s="13" t="s">
        <v>137</v>
      </c>
      <c r="BE386" s="144">
        <f t="shared" si="104"/>
        <v>0</v>
      </c>
      <c r="BF386" s="144">
        <f t="shared" si="105"/>
        <v>0</v>
      </c>
      <c r="BG386" s="144">
        <f t="shared" si="106"/>
        <v>0</v>
      </c>
      <c r="BH386" s="144">
        <f t="shared" si="107"/>
        <v>0</v>
      </c>
      <c r="BI386" s="144">
        <f t="shared" si="108"/>
        <v>0</v>
      </c>
      <c r="BJ386" s="13" t="s">
        <v>144</v>
      </c>
      <c r="BK386" s="144">
        <f t="shared" si="109"/>
        <v>0</v>
      </c>
      <c r="BL386" s="13" t="s">
        <v>204</v>
      </c>
      <c r="BM386" s="143" t="s">
        <v>1087</v>
      </c>
    </row>
    <row r="387" spans="2:65" s="1" customFormat="1" ht="24.2" customHeight="1">
      <c r="B387" s="29"/>
      <c r="C387" s="131" t="s">
        <v>1088</v>
      </c>
      <c r="D387" s="131" t="s">
        <v>139</v>
      </c>
      <c r="E387" s="132" t="s">
        <v>1089</v>
      </c>
      <c r="F387" s="133" t="s">
        <v>1090</v>
      </c>
      <c r="G387" s="134" t="s">
        <v>153</v>
      </c>
      <c r="H387" s="135">
        <v>1</v>
      </c>
      <c r="I387" s="136"/>
      <c r="J387" s="137">
        <f t="shared" si="100"/>
        <v>0</v>
      </c>
      <c r="K387" s="138"/>
      <c r="L387" s="29"/>
      <c r="M387" s="139" t="s">
        <v>1</v>
      </c>
      <c r="N387" s="140" t="s">
        <v>48</v>
      </c>
      <c r="P387" s="141">
        <f t="shared" si="101"/>
        <v>0</v>
      </c>
      <c r="Q387" s="141">
        <v>0</v>
      </c>
      <c r="R387" s="141">
        <f t="shared" si="102"/>
        <v>0</v>
      </c>
      <c r="S387" s="141">
        <v>0</v>
      </c>
      <c r="T387" s="142">
        <f t="shared" si="103"/>
        <v>0</v>
      </c>
      <c r="AR387" s="143" t="s">
        <v>204</v>
      </c>
      <c r="AT387" s="143" t="s">
        <v>139</v>
      </c>
      <c r="AU387" s="143" t="s">
        <v>144</v>
      </c>
      <c r="AY387" s="13" t="s">
        <v>137</v>
      </c>
      <c r="BE387" s="144">
        <f t="shared" si="104"/>
        <v>0</v>
      </c>
      <c r="BF387" s="144">
        <f t="shared" si="105"/>
        <v>0</v>
      </c>
      <c r="BG387" s="144">
        <f t="shared" si="106"/>
        <v>0</v>
      </c>
      <c r="BH387" s="144">
        <f t="shared" si="107"/>
        <v>0</v>
      </c>
      <c r="BI387" s="144">
        <f t="shared" si="108"/>
        <v>0</v>
      </c>
      <c r="BJ387" s="13" t="s">
        <v>144</v>
      </c>
      <c r="BK387" s="144">
        <f t="shared" si="109"/>
        <v>0</v>
      </c>
      <c r="BL387" s="13" t="s">
        <v>204</v>
      </c>
      <c r="BM387" s="143" t="s">
        <v>1091</v>
      </c>
    </row>
    <row r="388" spans="2:65" s="1" customFormat="1" ht="16.5" customHeight="1">
      <c r="B388" s="29"/>
      <c r="C388" s="145" t="s">
        <v>1092</v>
      </c>
      <c r="D388" s="145" t="s">
        <v>225</v>
      </c>
      <c r="E388" s="146" t="s">
        <v>1093</v>
      </c>
      <c r="F388" s="147" t="s">
        <v>1094</v>
      </c>
      <c r="G388" s="148" t="s">
        <v>153</v>
      </c>
      <c r="H388" s="149">
        <v>1</v>
      </c>
      <c r="I388" s="150"/>
      <c r="J388" s="151">
        <f t="shared" si="100"/>
        <v>0</v>
      </c>
      <c r="K388" s="152"/>
      <c r="L388" s="153"/>
      <c r="M388" s="154" t="s">
        <v>1</v>
      </c>
      <c r="N388" s="155" t="s">
        <v>48</v>
      </c>
      <c r="P388" s="141">
        <f t="shared" si="101"/>
        <v>0</v>
      </c>
      <c r="Q388" s="141">
        <v>2.0000000000000001E-4</v>
      </c>
      <c r="R388" s="141">
        <f t="shared" si="102"/>
        <v>2.0000000000000001E-4</v>
      </c>
      <c r="S388" s="141">
        <v>0</v>
      </c>
      <c r="T388" s="142">
        <f t="shared" si="103"/>
        <v>0</v>
      </c>
      <c r="AR388" s="143" t="s">
        <v>270</v>
      </c>
      <c r="AT388" s="143" t="s">
        <v>225</v>
      </c>
      <c r="AU388" s="143" t="s">
        <v>144</v>
      </c>
      <c r="AY388" s="13" t="s">
        <v>137</v>
      </c>
      <c r="BE388" s="144">
        <f t="shared" si="104"/>
        <v>0</v>
      </c>
      <c r="BF388" s="144">
        <f t="shared" si="105"/>
        <v>0</v>
      </c>
      <c r="BG388" s="144">
        <f t="shared" si="106"/>
        <v>0</v>
      </c>
      <c r="BH388" s="144">
        <f t="shared" si="107"/>
        <v>0</v>
      </c>
      <c r="BI388" s="144">
        <f t="shared" si="108"/>
        <v>0</v>
      </c>
      <c r="BJ388" s="13" t="s">
        <v>144</v>
      </c>
      <c r="BK388" s="144">
        <f t="shared" si="109"/>
        <v>0</v>
      </c>
      <c r="BL388" s="13" t="s">
        <v>204</v>
      </c>
      <c r="BM388" s="143" t="s">
        <v>1095</v>
      </c>
    </row>
    <row r="389" spans="2:65" s="1" customFormat="1" ht="16.5" customHeight="1">
      <c r="B389" s="29"/>
      <c r="C389" s="145" t="s">
        <v>1096</v>
      </c>
      <c r="D389" s="145" t="s">
        <v>225</v>
      </c>
      <c r="E389" s="146" t="s">
        <v>1097</v>
      </c>
      <c r="F389" s="147" t="s">
        <v>1098</v>
      </c>
      <c r="G389" s="148" t="s">
        <v>153</v>
      </c>
      <c r="H389" s="149">
        <v>1</v>
      </c>
      <c r="I389" s="150"/>
      <c r="J389" s="151">
        <f t="shared" si="100"/>
        <v>0</v>
      </c>
      <c r="K389" s="152"/>
      <c r="L389" s="153"/>
      <c r="M389" s="154" t="s">
        <v>1</v>
      </c>
      <c r="N389" s="155" t="s">
        <v>48</v>
      </c>
      <c r="P389" s="141">
        <f t="shared" si="101"/>
        <v>0</v>
      </c>
      <c r="Q389" s="141">
        <v>2.0000000000000001E-4</v>
      </c>
      <c r="R389" s="141">
        <f t="shared" si="102"/>
        <v>2.0000000000000001E-4</v>
      </c>
      <c r="S389" s="141">
        <v>0</v>
      </c>
      <c r="T389" s="142">
        <f t="shared" si="103"/>
        <v>0</v>
      </c>
      <c r="AR389" s="143" t="s">
        <v>270</v>
      </c>
      <c r="AT389" s="143" t="s">
        <v>225</v>
      </c>
      <c r="AU389" s="143" t="s">
        <v>144</v>
      </c>
      <c r="AY389" s="13" t="s">
        <v>137</v>
      </c>
      <c r="BE389" s="144">
        <f t="shared" si="104"/>
        <v>0</v>
      </c>
      <c r="BF389" s="144">
        <f t="shared" si="105"/>
        <v>0</v>
      </c>
      <c r="BG389" s="144">
        <f t="shared" si="106"/>
        <v>0</v>
      </c>
      <c r="BH389" s="144">
        <f t="shared" si="107"/>
        <v>0</v>
      </c>
      <c r="BI389" s="144">
        <f t="shared" si="108"/>
        <v>0</v>
      </c>
      <c r="BJ389" s="13" t="s">
        <v>144</v>
      </c>
      <c r="BK389" s="144">
        <f t="shared" si="109"/>
        <v>0</v>
      </c>
      <c r="BL389" s="13" t="s">
        <v>204</v>
      </c>
      <c r="BM389" s="143" t="s">
        <v>1099</v>
      </c>
    </row>
    <row r="390" spans="2:65" s="1" customFormat="1" ht="33" customHeight="1">
      <c r="B390" s="29"/>
      <c r="C390" s="131" t="s">
        <v>1100</v>
      </c>
      <c r="D390" s="131" t="s">
        <v>139</v>
      </c>
      <c r="E390" s="132" t="s">
        <v>1101</v>
      </c>
      <c r="F390" s="133" t="s">
        <v>1102</v>
      </c>
      <c r="G390" s="134" t="s">
        <v>153</v>
      </c>
      <c r="H390" s="135">
        <v>1</v>
      </c>
      <c r="I390" s="136"/>
      <c r="J390" s="137">
        <f t="shared" si="100"/>
        <v>0</v>
      </c>
      <c r="K390" s="138"/>
      <c r="L390" s="29"/>
      <c r="M390" s="139" t="s">
        <v>1</v>
      </c>
      <c r="N390" s="140" t="s">
        <v>48</v>
      </c>
      <c r="P390" s="141">
        <f t="shared" si="101"/>
        <v>0</v>
      </c>
      <c r="Q390" s="141">
        <v>7.5000000000000002E-4</v>
      </c>
      <c r="R390" s="141">
        <f t="shared" si="102"/>
        <v>7.5000000000000002E-4</v>
      </c>
      <c r="S390" s="141">
        <v>0</v>
      </c>
      <c r="T390" s="142">
        <f t="shared" si="103"/>
        <v>0</v>
      </c>
      <c r="AR390" s="143" t="s">
        <v>204</v>
      </c>
      <c r="AT390" s="143" t="s">
        <v>139</v>
      </c>
      <c r="AU390" s="143" t="s">
        <v>144</v>
      </c>
      <c r="AY390" s="13" t="s">
        <v>137</v>
      </c>
      <c r="BE390" s="144">
        <f t="shared" si="104"/>
        <v>0</v>
      </c>
      <c r="BF390" s="144">
        <f t="shared" si="105"/>
        <v>0</v>
      </c>
      <c r="BG390" s="144">
        <f t="shared" si="106"/>
        <v>0</v>
      </c>
      <c r="BH390" s="144">
        <f t="shared" si="107"/>
        <v>0</v>
      </c>
      <c r="BI390" s="144">
        <f t="shared" si="108"/>
        <v>0</v>
      </c>
      <c r="BJ390" s="13" t="s">
        <v>144</v>
      </c>
      <c r="BK390" s="144">
        <f t="shared" si="109"/>
        <v>0</v>
      </c>
      <c r="BL390" s="13" t="s">
        <v>204</v>
      </c>
      <c r="BM390" s="143" t="s">
        <v>1103</v>
      </c>
    </row>
    <row r="391" spans="2:65" s="1" customFormat="1" ht="24.2" customHeight="1">
      <c r="B391" s="29"/>
      <c r="C391" s="145" t="s">
        <v>1104</v>
      </c>
      <c r="D391" s="145" t="s">
        <v>225</v>
      </c>
      <c r="E391" s="146" t="s">
        <v>1105</v>
      </c>
      <c r="F391" s="147" t="s">
        <v>1106</v>
      </c>
      <c r="G391" s="148" t="s">
        <v>153</v>
      </c>
      <c r="H391" s="149">
        <v>1</v>
      </c>
      <c r="I391" s="150"/>
      <c r="J391" s="151">
        <f t="shared" si="100"/>
        <v>0</v>
      </c>
      <c r="K391" s="152"/>
      <c r="L391" s="153"/>
      <c r="M391" s="154" t="s">
        <v>1</v>
      </c>
      <c r="N391" s="155" t="s">
        <v>48</v>
      </c>
      <c r="P391" s="141">
        <f t="shared" si="101"/>
        <v>0</v>
      </c>
      <c r="Q391" s="141">
        <v>3.1700000000000001E-3</v>
      </c>
      <c r="R391" s="141">
        <f t="shared" si="102"/>
        <v>3.1700000000000001E-3</v>
      </c>
      <c r="S391" s="141">
        <v>0</v>
      </c>
      <c r="T391" s="142">
        <f t="shared" si="103"/>
        <v>0</v>
      </c>
      <c r="AR391" s="143" t="s">
        <v>270</v>
      </c>
      <c r="AT391" s="143" t="s">
        <v>225</v>
      </c>
      <c r="AU391" s="143" t="s">
        <v>144</v>
      </c>
      <c r="AY391" s="13" t="s">
        <v>137</v>
      </c>
      <c r="BE391" s="144">
        <f t="shared" si="104"/>
        <v>0</v>
      </c>
      <c r="BF391" s="144">
        <f t="shared" si="105"/>
        <v>0</v>
      </c>
      <c r="BG391" s="144">
        <f t="shared" si="106"/>
        <v>0</v>
      </c>
      <c r="BH391" s="144">
        <f t="shared" si="107"/>
        <v>0</v>
      </c>
      <c r="BI391" s="144">
        <f t="shared" si="108"/>
        <v>0</v>
      </c>
      <c r="BJ391" s="13" t="s">
        <v>144</v>
      </c>
      <c r="BK391" s="144">
        <f t="shared" si="109"/>
        <v>0</v>
      </c>
      <c r="BL391" s="13" t="s">
        <v>204</v>
      </c>
      <c r="BM391" s="143" t="s">
        <v>1107</v>
      </c>
    </row>
    <row r="392" spans="2:65" s="1" customFormat="1" ht="33" customHeight="1">
      <c r="B392" s="29"/>
      <c r="C392" s="131" t="s">
        <v>1108</v>
      </c>
      <c r="D392" s="131" t="s">
        <v>139</v>
      </c>
      <c r="E392" s="132" t="s">
        <v>1109</v>
      </c>
      <c r="F392" s="133" t="s">
        <v>1110</v>
      </c>
      <c r="G392" s="134" t="s">
        <v>153</v>
      </c>
      <c r="H392" s="135">
        <v>1</v>
      </c>
      <c r="I392" s="136"/>
      <c r="J392" s="137">
        <f t="shared" si="100"/>
        <v>0</v>
      </c>
      <c r="K392" s="138"/>
      <c r="L392" s="29"/>
      <c r="M392" s="139" t="s">
        <v>1</v>
      </c>
      <c r="N392" s="140" t="s">
        <v>48</v>
      </c>
      <c r="P392" s="141">
        <f t="shared" si="101"/>
        <v>0</v>
      </c>
      <c r="Q392" s="141">
        <v>6.6E-4</v>
      </c>
      <c r="R392" s="141">
        <f t="shared" si="102"/>
        <v>6.6E-4</v>
      </c>
      <c r="S392" s="141">
        <v>0</v>
      </c>
      <c r="T392" s="142">
        <f t="shared" si="103"/>
        <v>0</v>
      </c>
      <c r="AR392" s="143" t="s">
        <v>204</v>
      </c>
      <c r="AT392" s="143" t="s">
        <v>139</v>
      </c>
      <c r="AU392" s="143" t="s">
        <v>144</v>
      </c>
      <c r="AY392" s="13" t="s">
        <v>137</v>
      </c>
      <c r="BE392" s="144">
        <f t="shared" si="104"/>
        <v>0</v>
      </c>
      <c r="BF392" s="144">
        <f t="shared" si="105"/>
        <v>0</v>
      </c>
      <c r="BG392" s="144">
        <f t="shared" si="106"/>
        <v>0</v>
      </c>
      <c r="BH392" s="144">
        <f t="shared" si="107"/>
        <v>0</v>
      </c>
      <c r="BI392" s="144">
        <f t="shared" si="108"/>
        <v>0</v>
      </c>
      <c r="BJ392" s="13" t="s">
        <v>144</v>
      </c>
      <c r="BK392" s="144">
        <f t="shared" si="109"/>
        <v>0</v>
      </c>
      <c r="BL392" s="13" t="s">
        <v>204</v>
      </c>
      <c r="BM392" s="143" t="s">
        <v>1111</v>
      </c>
    </row>
    <row r="393" spans="2:65" s="1" customFormat="1" ht="24.2" customHeight="1">
      <c r="B393" s="29"/>
      <c r="C393" s="145" t="s">
        <v>1112</v>
      </c>
      <c r="D393" s="145" t="s">
        <v>225</v>
      </c>
      <c r="E393" s="146" t="s">
        <v>1113</v>
      </c>
      <c r="F393" s="147" t="s">
        <v>1114</v>
      </c>
      <c r="G393" s="148" t="s">
        <v>153</v>
      </c>
      <c r="H393" s="149">
        <v>1</v>
      </c>
      <c r="I393" s="150"/>
      <c r="J393" s="151">
        <f t="shared" si="100"/>
        <v>0</v>
      </c>
      <c r="K393" s="152"/>
      <c r="L393" s="153"/>
      <c r="M393" s="154" t="s">
        <v>1</v>
      </c>
      <c r="N393" s="155" t="s">
        <v>48</v>
      </c>
      <c r="P393" s="141">
        <f t="shared" si="101"/>
        <v>0</v>
      </c>
      <c r="Q393" s="141">
        <v>8.6499999999999997E-3</v>
      </c>
      <c r="R393" s="141">
        <f t="shared" si="102"/>
        <v>8.6499999999999997E-3</v>
      </c>
      <c r="S393" s="141">
        <v>0</v>
      </c>
      <c r="T393" s="142">
        <f t="shared" si="103"/>
        <v>0</v>
      </c>
      <c r="AR393" s="143" t="s">
        <v>270</v>
      </c>
      <c r="AT393" s="143" t="s">
        <v>225</v>
      </c>
      <c r="AU393" s="143" t="s">
        <v>144</v>
      </c>
      <c r="AY393" s="13" t="s">
        <v>137</v>
      </c>
      <c r="BE393" s="144">
        <f t="shared" si="104"/>
        <v>0</v>
      </c>
      <c r="BF393" s="144">
        <f t="shared" si="105"/>
        <v>0</v>
      </c>
      <c r="BG393" s="144">
        <f t="shared" si="106"/>
        <v>0</v>
      </c>
      <c r="BH393" s="144">
        <f t="shared" si="107"/>
        <v>0</v>
      </c>
      <c r="BI393" s="144">
        <f t="shared" si="108"/>
        <v>0</v>
      </c>
      <c r="BJ393" s="13" t="s">
        <v>144</v>
      </c>
      <c r="BK393" s="144">
        <f t="shared" si="109"/>
        <v>0</v>
      </c>
      <c r="BL393" s="13" t="s">
        <v>204</v>
      </c>
      <c r="BM393" s="143" t="s">
        <v>1115</v>
      </c>
    </row>
    <row r="394" spans="2:65" s="1" customFormat="1" ht="33" customHeight="1">
      <c r="B394" s="29"/>
      <c r="C394" s="145" t="s">
        <v>1116</v>
      </c>
      <c r="D394" s="145" t="s">
        <v>225</v>
      </c>
      <c r="E394" s="146" t="s">
        <v>1117</v>
      </c>
      <c r="F394" s="147" t="s">
        <v>1118</v>
      </c>
      <c r="G394" s="148" t="s">
        <v>153</v>
      </c>
      <c r="H394" s="149">
        <v>2</v>
      </c>
      <c r="I394" s="150"/>
      <c r="J394" s="151">
        <f t="shared" si="100"/>
        <v>0</v>
      </c>
      <c r="K394" s="152"/>
      <c r="L394" s="153"/>
      <c r="M394" s="154" t="s">
        <v>1</v>
      </c>
      <c r="N394" s="155" t="s">
        <v>48</v>
      </c>
      <c r="P394" s="141">
        <f t="shared" si="101"/>
        <v>0</v>
      </c>
      <c r="Q394" s="141">
        <v>8.6499999999999997E-3</v>
      </c>
      <c r="R394" s="141">
        <f t="shared" si="102"/>
        <v>1.7299999999999999E-2</v>
      </c>
      <c r="S394" s="141">
        <v>0</v>
      </c>
      <c r="T394" s="142">
        <f t="shared" si="103"/>
        <v>0</v>
      </c>
      <c r="AR394" s="143" t="s">
        <v>270</v>
      </c>
      <c r="AT394" s="143" t="s">
        <v>225</v>
      </c>
      <c r="AU394" s="143" t="s">
        <v>144</v>
      </c>
      <c r="AY394" s="13" t="s">
        <v>137</v>
      </c>
      <c r="BE394" s="144">
        <f t="shared" si="104"/>
        <v>0</v>
      </c>
      <c r="BF394" s="144">
        <f t="shared" si="105"/>
        <v>0</v>
      </c>
      <c r="BG394" s="144">
        <f t="shared" si="106"/>
        <v>0</v>
      </c>
      <c r="BH394" s="144">
        <f t="shared" si="107"/>
        <v>0</v>
      </c>
      <c r="BI394" s="144">
        <f t="shared" si="108"/>
        <v>0</v>
      </c>
      <c r="BJ394" s="13" t="s">
        <v>144</v>
      </c>
      <c r="BK394" s="144">
        <f t="shared" si="109"/>
        <v>0</v>
      </c>
      <c r="BL394" s="13" t="s">
        <v>204</v>
      </c>
      <c r="BM394" s="143" t="s">
        <v>1119</v>
      </c>
    </row>
    <row r="395" spans="2:65" s="1" customFormat="1" ht="33" customHeight="1">
      <c r="B395" s="29"/>
      <c r="C395" s="131" t="s">
        <v>1120</v>
      </c>
      <c r="D395" s="131" t="s">
        <v>139</v>
      </c>
      <c r="E395" s="132" t="s">
        <v>1121</v>
      </c>
      <c r="F395" s="133" t="s">
        <v>1122</v>
      </c>
      <c r="G395" s="134" t="s">
        <v>835</v>
      </c>
      <c r="H395" s="135">
        <v>1</v>
      </c>
      <c r="I395" s="136"/>
      <c r="J395" s="137">
        <f t="shared" si="100"/>
        <v>0</v>
      </c>
      <c r="K395" s="138"/>
      <c r="L395" s="29"/>
      <c r="M395" s="139" t="s">
        <v>1</v>
      </c>
      <c r="N395" s="140" t="s">
        <v>48</v>
      </c>
      <c r="P395" s="141">
        <f t="shared" si="101"/>
        <v>0</v>
      </c>
      <c r="Q395" s="141">
        <v>0</v>
      </c>
      <c r="R395" s="141">
        <f t="shared" si="102"/>
        <v>0</v>
      </c>
      <c r="S395" s="141">
        <v>0</v>
      </c>
      <c r="T395" s="142">
        <f t="shared" si="103"/>
        <v>0</v>
      </c>
      <c r="AR395" s="143" t="s">
        <v>204</v>
      </c>
      <c r="AT395" s="143" t="s">
        <v>139</v>
      </c>
      <c r="AU395" s="143" t="s">
        <v>144</v>
      </c>
      <c r="AY395" s="13" t="s">
        <v>137</v>
      </c>
      <c r="BE395" s="144">
        <f t="shared" si="104"/>
        <v>0</v>
      </c>
      <c r="BF395" s="144">
        <f t="shared" si="105"/>
        <v>0</v>
      </c>
      <c r="BG395" s="144">
        <f t="shared" si="106"/>
        <v>0</v>
      </c>
      <c r="BH395" s="144">
        <f t="shared" si="107"/>
        <v>0</v>
      </c>
      <c r="BI395" s="144">
        <f t="shared" si="108"/>
        <v>0</v>
      </c>
      <c r="BJ395" s="13" t="s">
        <v>144</v>
      </c>
      <c r="BK395" s="144">
        <f t="shared" si="109"/>
        <v>0</v>
      </c>
      <c r="BL395" s="13" t="s">
        <v>204</v>
      </c>
      <c r="BM395" s="143" t="s">
        <v>1123</v>
      </c>
    </row>
    <row r="396" spans="2:65" s="1" customFormat="1" ht="24.2" customHeight="1">
      <c r="B396" s="29"/>
      <c r="C396" s="131" t="s">
        <v>1124</v>
      </c>
      <c r="D396" s="131" t="s">
        <v>139</v>
      </c>
      <c r="E396" s="132" t="s">
        <v>1125</v>
      </c>
      <c r="F396" s="133" t="s">
        <v>1126</v>
      </c>
      <c r="G396" s="134" t="s">
        <v>153</v>
      </c>
      <c r="H396" s="135">
        <v>2</v>
      </c>
      <c r="I396" s="136"/>
      <c r="J396" s="137">
        <f t="shared" si="100"/>
        <v>0</v>
      </c>
      <c r="K396" s="138"/>
      <c r="L396" s="29"/>
      <c r="M396" s="139" t="s">
        <v>1</v>
      </c>
      <c r="N396" s="140" t="s">
        <v>48</v>
      </c>
      <c r="P396" s="141">
        <f t="shared" si="101"/>
        <v>0</v>
      </c>
      <c r="Q396" s="141">
        <v>7.2999999999999996E-4</v>
      </c>
      <c r="R396" s="141">
        <f t="shared" si="102"/>
        <v>1.4599999999999999E-3</v>
      </c>
      <c r="S396" s="141">
        <v>0</v>
      </c>
      <c r="T396" s="142">
        <f t="shared" si="103"/>
        <v>0</v>
      </c>
      <c r="AR396" s="143" t="s">
        <v>204</v>
      </c>
      <c r="AT396" s="143" t="s">
        <v>139</v>
      </c>
      <c r="AU396" s="143" t="s">
        <v>144</v>
      </c>
      <c r="AY396" s="13" t="s">
        <v>137</v>
      </c>
      <c r="BE396" s="144">
        <f t="shared" si="104"/>
        <v>0</v>
      </c>
      <c r="BF396" s="144">
        <f t="shared" si="105"/>
        <v>0</v>
      </c>
      <c r="BG396" s="144">
        <f t="shared" si="106"/>
        <v>0</v>
      </c>
      <c r="BH396" s="144">
        <f t="shared" si="107"/>
        <v>0</v>
      </c>
      <c r="BI396" s="144">
        <f t="shared" si="108"/>
        <v>0</v>
      </c>
      <c r="BJ396" s="13" t="s">
        <v>144</v>
      </c>
      <c r="BK396" s="144">
        <f t="shared" si="109"/>
        <v>0</v>
      </c>
      <c r="BL396" s="13" t="s">
        <v>204</v>
      </c>
      <c r="BM396" s="143" t="s">
        <v>1127</v>
      </c>
    </row>
    <row r="397" spans="2:65" s="1" customFormat="1" ht="16.5" customHeight="1">
      <c r="B397" s="29"/>
      <c r="C397" s="145" t="s">
        <v>1128</v>
      </c>
      <c r="D397" s="145" t="s">
        <v>225</v>
      </c>
      <c r="E397" s="146" t="s">
        <v>1129</v>
      </c>
      <c r="F397" s="147" t="s">
        <v>1130</v>
      </c>
      <c r="G397" s="148" t="s">
        <v>153</v>
      </c>
      <c r="H397" s="149">
        <v>2</v>
      </c>
      <c r="I397" s="150"/>
      <c r="J397" s="151">
        <f t="shared" si="100"/>
        <v>0</v>
      </c>
      <c r="K397" s="152"/>
      <c r="L397" s="153"/>
      <c r="M397" s="154" t="s">
        <v>1</v>
      </c>
      <c r="N397" s="155" t="s">
        <v>48</v>
      </c>
      <c r="P397" s="141">
        <f t="shared" si="101"/>
        <v>0</v>
      </c>
      <c r="Q397" s="141">
        <v>1.8499999999999999E-2</v>
      </c>
      <c r="R397" s="141">
        <f t="shared" si="102"/>
        <v>3.6999999999999998E-2</v>
      </c>
      <c r="S397" s="141">
        <v>0</v>
      </c>
      <c r="T397" s="142">
        <f t="shared" si="103"/>
        <v>0</v>
      </c>
      <c r="AR397" s="143" t="s">
        <v>270</v>
      </c>
      <c r="AT397" s="143" t="s">
        <v>225</v>
      </c>
      <c r="AU397" s="143" t="s">
        <v>144</v>
      </c>
      <c r="AY397" s="13" t="s">
        <v>137</v>
      </c>
      <c r="BE397" s="144">
        <f t="shared" si="104"/>
        <v>0</v>
      </c>
      <c r="BF397" s="144">
        <f t="shared" si="105"/>
        <v>0</v>
      </c>
      <c r="BG397" s="144">
        <f t="shared" si="106"/>
        <v>0</v>
      </c>
      <c r="BH397" s="144">
        <f t="shared" si="107"/>
        <v>0</v>
      </c>
      <c r="BI397" s="144">
        <f t="shared" si="108"/>
        <v>0</v>
      </c>
      <c r="BJ397" s="13" t="s">
        <v>144</v>
      </c>
      <c r="BK397" s="144">
        <f t="shared" si="109"/>
        <v>0</v>
      </c>
      <c r="BL397" s="13" t="s">
        <v>204</v>
      </c>
      <c r="BM397" s="143" t="s">
        <v>1131</v>
      </c>
    </row>
    <row r="398" spans="2:65" s="1" customFormat="1" ht="21.75" customHeight="1">
      <c r="B398" s="29"/>
      <c r="C398" s="131" t="s">
        <v>1132</v>
      </c>
      <c r="D398" s="131" t="s">
        <v>139</v>
      </c>
      <c r="E398" s="132" t="s">
        <v>1133</v>
      </c>
      <c r="F398" s="133" t="s">
        <v>1134</v>
      </c>
      <c r="G398" s="134" t="s">
        <v>153</v>
      </c>
      <c r="H398" s="135">
        <v>2</v>
      </c>
      <c r="I398" s="136"/>
      <c r="J398" s="137">
        <f t="shared" si="100"/>
        <v>0</v>
      </c>
      <c r="K398" s="138"/>
      <c r="L398" s="29"/>
      <c r="M398" s="139" t="s">
        <v>1</v>
      </c>
      <c r="N398" s="140" t="s">
        <v>48</v>
      </c>
      <c r="P398" s="141">
        <f t="shared" si="101"/>
        <v>0</v>
      </c>
      <c r="Q398" s="141">
        <v>0</v>
      </c>
      <c r="R398" s="141">
        <f t="shared" si="102"/>
        <v>0</v>
      </c>
      <c r="S398" s="141">
        <v>0</v>
      </c>
      <c r="T398" s="142">
        <f t="shared" si="103"/>
        <v>0</v>
      </c>
      <c r="AR398" s="143" t="s">
        <v>204</v>
      </c>
      <c r="AT398" s="143" t="s">
        <v>139</v>
      </c>
      <c r="AU398" s="143" t="s">
        <v>144</v>
      </c>
      <c r="AY398" s="13" t="s">
        <v>137</v>
      </c>
      <c r="BE398" s="144">
        <f t="shared" si="104"/>
        <v>0</v>
      </c>
      <c r="BF398" s="144">
        <f t="shared" si="105"/>
        <v>0</v>
      </c>
      <c r="BG398" s="144">
        <f t="shared" si="106"/>
        <v>0</v>
      </c>
      <c r="BH398" s="144">
        <f t="shared" si="107"/>
        <v>0</v>
      </c>
      <c r="BI398" s="144">
        <f t="shared" si="108"/>
        <v>0</v>
      </c>
      <c r="BJ398" s="13" t="s">
        <v>144</v>
      </c>
      <c r="BK398" s="144">
        <f t="shared" si="109"/>
        <v>0</v>
      </c>
      <c r="BL398" s="13" t="s">
        <v>204</v>
      </c>
      <c r="BM398" s="143" t="s">
        <v>1135</v>
      </c>
    </row>
    <row r="399" spans="2:65" s="1" customFormat="1" ht="21.75" customHeight="1">
      <c r="B399" s="29"/>
      <c r="C399" s="131" t="s">
        <v>1136</v>
      </c>
      <c r="D399" s="131" t="s">
        <v>139</v>
      </c>
      <c r="E399" s="132" t="s">
        <v>1137</v>
      </c>
      <c r="F399" s="133" t="s">
        <v>1138</v>
      </c>
      <c r="G399" s="134" t="s">
        <v>153</v>
      </c>
      <c r="H399" s="135">
        <v>3</v>
      </c>
      <c r="I399" s="136"/>
      <c r="J399" s="137">
        <f t="shared" ref="J399:J430" si="110">ROUND(I399*H399,2)</f>
        <v>0</v>
      </c>
      <c r="K399" s="138"/>
      <c r="L399" s="29"/>
      <c r="M399" s="139" t="s">
        <v>1</v>
      </c>
      <c r="N399" s="140" t="s">
        <v>48</v>
      </c>
      <c r="P399" s="141">
        <f t="shared" ref="P399:P430" si="111">O399*H399</f>
        <v>0</v>
      </c>
      <c r="Q399" s="141">
        <v>8.0000000000000007E-5</v>
      </c>
      <c r="R399" s="141">
        <f t="shared" ref="R399:R430" si="112">Q399*H399</f>
        <v>2.4000000000000003E-4</v>
      </c>
      <c r="S399" s="141">
        <v>0</v>
      </c>
      <c r="T399" s="142">
        <f t="shared" ref="T399:T430" si="113">S399*H399</f>
        <v>0</v>
      </c>
      <c r="AR399" s="143" t="s">
        <v>204</v>
      </c>
      <c r="AT399" s="143" t="s">
        <v>139</v>
      </c>
      <c r="AU399" s="143" t="s">
        <v>144</v>
      </c>
      <c r="AY399" s="13" t="s">
        <v>137</v>
      </c>
      <c r="BE399" s="144">
        <f t="shared" ref="BE399:BE421" si="114">IF(N399="základná",J399,0)</f>
        <v>0</v>
      </c>
      <c r="BF399" s="144">
        <f t="shared" ref="BF399:BF421" si="115">IF(N399="znížená",J399,0)</f>
        <v>0</v>
      </c>
      <c r="BG399" s="144">
        <f t="shared" ref="BG399:BG421" si="116">IF(N399="zákl. prenesená",J399,0)</f>
        <v>0</v>
      </c>
      <c r="BH399" s="144">
        <f t="shared" ref="BH399:BH421" si="117">IF(N399="zníž. prenesená",J399,0)</f>
        <v>0</v>
      </c>
      <c r="BI399" s="144">
        <f t="shared" ref="BI399:BI421" si="118">IF(N399="nulová",J399,0)</f>
        <v>0</v>
      </c>
      <c r="BJ399" s="13" t="s">
        <v>144</v>
      </c>
      <c r="BK399" s="144">
        <f t="shared" ref="BK399:BK421" si="119">ROUND(I399*H399,2)</f>
        <v>0</v>
      </c>
      <c r="BL399" s="13" t="s">
        <v>204</v>
      </c>
      <c r="BM399" s="143" t="s">
        <v>1139</v>
      </c>
    </row>
    <row r="400" spans="2:65" s="1" customFormat="1" ht="16.5" customHeight="1">
      <c r="B400" s="29"/>
      <c r="C400" s="145" t="s">
        <v>1140</v>
      </c>
      <c r="D400" s="145" t="s">
        <v>225</v>
      </c>
      <c r="E400" s="146" t="s">
        <v>1141</v>
      </c>
      <c r="F400" s="147" t="s">
        <v>1142</v>
      </c>
      <c r="G400" s="148" t="s">
        <v>153</v>
      </c>
      <c r="H400" s="149">
        <v>3</v>
      </c>
      <c r="I400" s="150"/>
      <c r="J400" s="151">
        <f t="shared" si="110"/>
        <v>0</v>
      </c>
      <c r="K400" s="152"/>
      <c r="L400" s="153"/>
      <c r="M400" s="154" t="s">
        <v>1</v>
      </c>
      <c r="N400" s="155" t="s">
        <v>48</v>
      </c>
      <c r="P400" s="141">
        <f t="shared" si="111"/>
        <v>0</v>
      </c>
      <c r="Q400" s="141">
        <v>5.0000000000000001E-3</v>
      </c>
      <c r="R400" s="141">
        <f t="shared" si="112"/>
        <v>1.4999999999999999E-2</v>
      </c>
      <c r="S400" s="141">
        <v>0</v>
      </c>
      <c r="T400" s="142">
        <f t="shared" si="113"/>
        <v>0</v>
      </c>
      <c r="AR400" s="143" t="s">
        <v>270</v>
      </c>
      <c r="AT400" s="143" t="s">
        <v>225</v>
      </c>
      <c r="AU400" s="143" t="s">
        <v>144</v>
      </c>
      <c r="AY400" s="13" t="s">
        <v>137</v>
      </c>
      <c r="BE400" s="144">
        <f t="shared" si="114"/>
        <v>0</v>
      </c>
      <c r="BF400" s="144">
        <f t="shared" si="115"/>
        <v>0</v>
      </c>
      <c r="BG400" s="144">
        <f t="shared" si="116"/>
        <v>0</v>
      </c>
      <c r="BH400" s="144">
        <f t="shared" si="117"/>
        <v>0</v>
      </c>
      <c r="BI400" s="144">
        <f t="shared" si="118"/>
        <v>0</v>
      </c>
      <c r="BJ400" s="13" t="s">
        <v>144</v>
      </c>
      <c r="BK400" s="144">
        <f t="shared" si="119"/>
        <v>0</v>
      </c>
      <c r="BL400" s="13" t="s">
        <v>204</v>
      </c>
      <c r="BM400" s="143" t="s">
        <v>1143</v>
      </c>
    </row>
    <row r="401" spans="2:65" s="1" customFormat="1" ht="24.2" customHeight="1">
      <c r="B401" s="29"/>
      <c r="C401" s="131" t="s">
        <v>1144</v>
      </c>
      <c r="D401" s="131" t="s">
        <v>139</v>
      </c>
      <c r="E401" s="132" t="s">
        <v>1145</v>
      </c>
      <c r="F401" s="133" t="s">
        <v>1146</v>
      </c>
      <c r="G401" s="134" t="s">
        <v>835</v>
      </c>
      <c r="H401" s="135">
        <v>8</v>
      </c>
      <c r="I401" s="136"/>
      <c r="J401" s="137">
        <f t="shared" si="110"/>
        <v>0</v>
      </c>
      <c r="K401" s="138"/>
      <c r="L401" s="29"/>
      <c r="M401" s="139" t="s">
        <v>1</v>
      </c>
      <c r="N401" s="140" t="s">
        <v>48</v>
      </c>
      <c r="P401" s="141">
        <f t="shared" si="111"/>
        <v>0</v>
      </c>
      <c r="Q401" s="141">
        <v>0</v>
      </c>
      <c r="R401" s="141">
        <f t="shared" si="112"/>
        <v>0</v>
      </c>
      <c r="S401" s="141">
        <v>0</v>
      </c>
      <c r="T401" s="142">
        <f t="shared" si="113"/>
        <v>0</v>
      </c>
      <c r="AR401" s="143" t="s">
        <v>204</v>
      </c>
      <c r="AT401" s="143" t="s">
        <v>139</v>
      </c>
      <c r="AU401" s="143" t="s">
        <v>144</v>
      </c>
      <c r="AY401" s="13" t="s">
        <v>137</v>
      </c>
      <c r="BE401" s="144">
        <f t="shared" si="114"/>
        <v>0</v>
      </c>
      <c r="BF401" s="144">
        <f t="shared" si="115"/>
        <v>0</v>
      </c>
      <c r="BG401" s="144">
        <f t="shared" si="116"/>
        <v>0</v>
      </c>
      <c r="BH401" s="144">
        <f t="shared" si="117"/>
        <v>0</v>
      </c>
      <c r="BI401" s="144">
        <f t="shared" si="118"/>
        <v>0</v>
      </c>
      <c r="BJ401" s="13" t="s">
        <v>144</v>
      </c>
      <c r="BK401" s="144">
        <f t="shared" si="119"/>
        <v>0</v>
      </c>
      <c r="BL401" s="13" t="s">
        <v>204</v>
      </c>
      <c r="BM401" s="143" t="s">
        <v>1147</v>
      </c>
    </row>
    <row r="402" spans="2:65" s="1" customFormat="1" ht="33" customHeight="1">
      <c r="B402" s="29"/>
      <c r="C402" s="131" t="s">
        <v>1148</v>
      </c>
      <c r="D402" s="131" t="s">
        <v>139</v>
      </c>
      <c r="E402" s="132" t="s">
        <v>1149</v>
      </c>
      <c r="F402" s="133" t="s">
        <v>1150</v>
      </c>
      <c r="G402" s="134" t="s">
        <v>153</v>
      </c>
      <c r="H402" s="135">
        <v>2</v>
      </c>
      <c r="I402" s="136"/>
      <c r="J402" s="137">
        <f t="shared" si="110"/>
        <v>0</v>
      </c>
      <c r="K402" s="138"/>
      <c r="L402" s="29"/>
      <c r="M402" s="139" t="s">
        <v>1</v>
      </c>
      <c r="N402" s="140" t="s">
        <v>48</v>
      </c>
      <c r="P402" s="141">
        <f t="shared" si="111"/>
        <v>0</v>
      </c>
      <c r="Q402" s="141">
        <v>0</v>
      </c>
      <c r="R402" s="141">
        <f t="shared" si="112"/>
        <v>0</v>
      </c>
      <c r="S402" s="141">
        <v>0</v>
      </c>
      <c r="T402" s="142">
        <f t="shared" si="113"/>
        <v>0</v>
      </c>
      <c r="AR402" s="143" t="s">
        <v>204</v>
      </c>
      <c r="AT402" s="143" t="s">
        <v>139</v>
      </c>
      <c r="AU402" s="143" t="s">
        <v>144</v>
      </c>
      <c r="AY402" s="13" t="s">
        <v>137</v>
      </c>
      <c r="BE402" s="144">
        <f t="shared" si="114"/>
        <v>0</v>
      </c>
      <c r="BF402" s="144">
        <f t="shared" si="115"/>
        <v>0</v>
      </c>
      <c r="BG402" s="144">
        <f t="shared" si="116"/>
        <v>0</v>
      </c>
      <c r="BH402" s="144">
        <f t="shared" si="117"/>
        <v>0</v>
      </c>
      <c r="BI402" s="144">
        <f t="shared" si="118"/>
        <v>0</v>
      </c>
      <c r="BJ402" s="13" t="s">
        <v>144</v>
      </c>
      <c r="BK402" s="144">
        <f t="shared" si="119"/>
        <v>0</v>
      </c>
      <c r="BL402" s="13" t="s">
        <v>204</v>
      </c>
      <c r="BM402" s="143" t="s">
        <v>1151</v>
      </c>
    </row>
    <row r="403" spans="2:65" s="1" customFormat="1" ht="16.5" customHeight="1">
      <c r="B403" s="29"/>
      <c r="C403" s="145" t="s">
        <v>1152</v>
      </c>
      <c r="D403" s="145" t="s">
        <v>225</v>
      </c>
      <c r="E403" s="146" t="s">
        <v>1153</v>
      </c>
      <c r="F403" s="147" t="s">
        <v>1154</v>
      </c>
      <c r="G403" s="148" t="s">
        <v>153</v>
      </c>
      <c r="H403" s="149">
        <v>2</v>
      </c>
      <c r="I403" s="150"/>
      <c r="J403" s="151">
        <f t="shared" si="110"/>
        <v>0</v>
      </c>
      <c r="K403" s="152"/>
      <c r="L403" s="153"/>
      <c r="M403" s="154" t="s">
        <v>1</v>
      </c>
      <c r="N403" s="155" t="s">
        <v>48</v>
      </c>
      <c r="P403" s="141">
        <f t="shared" si="111"/>
        <v>0</v>
      </c>
      <c r="Q403" s="141">
        <v>1.49E-3</v>
      </c>
      <c r="R403" s="141">
        <f t="shared" si="112"/>
        <v>2.98E-3</v>
      </c>
      <c r="S403" s="141">
        <v>0</v>
      </c>
      <c r="T403" s="142">
        <f t="shared" si="113"/>
        <v>0</v>
      </c>
      <c r="AR403" s="143" t="s">
        <v>270</v>
      </c>
      <c r="AT403" s="143" t="s">
        <v>225</v>
      </c>
      <c r="AU403" s="143" t="s">
        <v>144</v>
      </c>
      <c r="AY403" s="13" t="s">
        <v>137</v>
      </c>
      <c r="BE403" s="144">
        <f t="shared" si="114"/>
        <v>0</v>
      </c>
      <c r="BF403" s="144">
        <f t="shared" si="115"/>
        <v>0</v>
      </c>
      <c r="BG403" s="144">
        <f t="shared" si="116"/>
        <v>0</v>
      </c>
      <c r="BH403" s="144">
        <f t="shared" si="117"/>
        <v>0</v>
      </c>
      <c r="BI403" s="144">
        <f t="shared" si="118"/>
        <v>0</v>
      </c>
      <c r="BJ403" s="13" t="s">
        <v>144</v>
      </c>
      <c r="BK403" s="144">
        <f t="shared" si="119"/>
        <v>0</v>
      </c>
      <c r="BL403" s="13" t="s">
        <v>204</v>
      </c>
      <c r="BM403" s="143" t="s">
        <v>1155</v>
      </c>
    </row>
    <row r="404" spans="2:65" s="1" customFormat="1" ht="33" customHeight="1">
      <c r="B404" s="29"/>
      <c r="C404" s="131" t="s">
        <v>1156</v>
      </c>
      <c r="D404" s="131" t="s">
        <v>139</v>
      </c>
      <c r="E404" s="132" t="s">
        <v>1157</v>
      </c>
      <c r="F404" s="133" t="s">
        <v>1158</v>
      </c>
      <c r="G404" s="134" t="s">
        <v>153</v>
      </c>
      <c r="H404" s="135">
        <v>18</v>
      </c>
      <c r="I404" s="136"/>
      <c r="J404" s="137">
        <f t="shared" si="110"/>
        <v>0</v>
      </c>
      <c r="K404" s="138"/>
      <c r="L404" s="29"/>
      <c r="M404" s="139" t="s">
        <v>1</v>
      </c>
      <c r="N404" s="140" t="s">
        <v>48</v>
      </c>
      <c r="P404" s="141">
        <f t="shared" si="111"/>
        <v>0</v>
      </c>
      <c r="Q404" s="141">
        <v>1E-4</v>
      </c>
      <c r="R404" s="141">
        <f t="shared" si="112"/>
        <v>1.8000000000000002E-3</v>
      </c>
      <c r="S404" s="141">
        <v>0</v>
      </c>
      <c r="T404" s="142">
        <f t="shared" si="113"/>
        <v>0</v>
      </c>
      <c r="AR404" s="143" t="s">
        <v>204</v>
      </c>
      <c r="AT404" s="143" t="s">
        <v>139</v>
      </c>
      <c r="AU404" s="143" t="s">
        <v>144</v>
      </c>
      <c r="AY404" s="13" t="s">
        <v>137</v>
      </c>
      <c r="BE404" s="144">
        <f t="shared" si="114"/>
        <v>0</v>
      </c>
      <c r="BF404" s="144">
        <f t="shared" si="115"/>
        <v>0</v>
      </c>
      <c r="BG404" s="144">
        <f t="shared" si="116"/>
        <v>0</v>
      </c>
      <c r="BH404" s="144">
        <f t="shared" si="117"/>
        <v>0</v>
      </c>
      <c r="BI404" s="144">
        <f t="shared" si="118"/>
        <v>0</v>
      </c>
      <c r="BJ404" s="13" t="s">
        <v>144</v>
      </c>
      <c r="BK404" s="144">
        <f t="shared" si="119"/>
        <v>0</v>
      </c>
      <c r="BL404" s="13" t="s">
        <v>204</v>
      </c>
      <c r="BM404" s="143" t="s">
        <v>1159</v>
      </c>
    </row>
    <row r="405" spans="2:65" s="1" customFormat="1" ht="37.9" customHeight="1">
      <c r="B405" s="29"/>
      <c r="C405" s="145" t="s">
        <v>1160</v>
      </c>
      <c r="D405" s="145" t="s">
        <v>225</v>
      </c>
      <c r="E405" s="146" t="s">
        <v>1161</v>
      </c>
      <c r="F405" s="147" t="s">
        <v>1162</v>
      </c>
      <c r="G405" s="148" t="s">
        <v>153</v>
      </c>
      <c r="H405" s="149">
        <v>18</v>
      </c>
      <c r="I405" s="150"/>
      <c r="J405" s="151">
        <f t="shared" si="110"/>
        <v>0</v>
      </c>
      <c r="K405" s="152"/>
      <c r="L405" s="153"/>
      <c r="M405" s="154" t="s">
        <v>1</v>
      </c>
      <c r="N405" s="155" t="s">
        <v>48</v>
      </c>
      <c r="P405" s="141">
        <f t="shared" si="111"/>
        <v>0</v>
      </c>
      <c r="Q405" s="141">
        <v>1.8E-3</v>
      </c>
      <c r="R405" s="141">
        <f t="shared" si="112"/>
        <v>3.2399999999999998E-2</v>
      </c>
      <c r="S405" s="141">
        <v>0</v>
      </c>
      <c r="T405" s="142">
        <f t="shared" si="113"/>
        <v>0</v>
      </c>
      <c r="AR405" s="143" t="s">
        <v>270</v>
      </c>
      <c r="AT405" s="143" t="s">
        <v>225</v>
      </c>
      <c r="AU405" s="143" t="s">
        <v>144</v>
      </c>
      <c r="AY405" s="13" t="s">
        <v>137</v>
      </c>
      <c r="BE405" s="144">
        <f t="shared" si="114"/>
        <v>0</v>
      </c>
      <c r="BF405" s="144">
        <f t="shared" si="115"/>
        <v>0</v>
      </c>
      <c r="BG405" s="144">
        <f t="shared" si="116"/>
        <v>0</v>
      </c>
      <c r="BH405" s="144">
        <f t="shared" si="117"/>
        <v>0</v>
      </c>
      <c r="BI405" s="144">
        <f t="shared" si="118"/>
        <v>0</v>
      </c>
      <c r="BJ405" s="13" t="s">
        <v>144</v>
      </c>
      <c r="BK405" s="144">
        <f t="shared" si="119"/>
        <v>0</v>
      </c>
      <c r="BL405" s="13" t="s">
        <v>204</v>
      </c>
      <c r="BM405" s="143" t="s">
        <v>1163</v>
      </c>
    </row>
    <row r="406" spans="2:65" s="1" customFormat="1" ht="24.2" customHeight="1">
      <c r="B406" s="29"/>
      <c r="C406" s="131" t="s">
        <v>1164</v>
      </c>
      <c r="D406" s="131" t="s">
        <v>139</v>
      </c>
      <c r="E406" s="132" t="s">
        <v>1165</v>
      </c>
      <c r="F406" s="133" t="s">
        <v>1166</v>
      </c>
      <c r="G406" s="134" t="s">
        <v>153</v>
      </c>
      <c r="H406" s="135">
        <v>1</v>
      </c>
      <c r="I406" s="136"/>
      <c r="J406" s="137">
        <f t="shared" si="110"/>
        <v>0</v>
      </c>
      <c r="K406" s="138"/>
      <c r="L406" s="29"/>
      <c r="M406" s="139" t="s">
        <v>1</v>
      </c>
      <c r="N406" s="140" t="s">
        <v>48</v>
      </c>
      <c r="P406" s="141">
        <f t="shared" si="111"/>
        <v>0</v>
      </c>
      <c r="Q406" s="141">
        <v>0</v>
      </c>
      <c r="R406" s="141">
        <f t="shared" si="112"/>
        <v>0</v>
      </c>
      <c r="S406" s="141">
        <v>0</v>
      </c>
      <c r="T406" s="142">
        <f t="shared" si="113"/>
        <v>0</v>
      </c>
      <c r="AR406" s="143" t="s">
        <v>204</v>
      </c>
      <c r="AT406" s="143" t="s">
        <v>139</v>
      </c>
      <c r="AU406" s="143" t="s">
        <v>144</v>
      </c>
      <c r="AY406" s="13" t="s">
        <v>137</v>
      </c>
      <c r="BE406" s="144">
        <f t="shared" si="114"/>
        <v>0</v>
      </c>
      <c r="BF406" s="144">
        <f t="shared" si="115"/>
        <v>0</v>
      </c>
      <c r="BG406" s="144">
        <f t="shared" si="116"/>
        <v>0</v>
      </c>
      <c r="BH406" s="144">
        <f t="shared" si="117"/>
        <v>0</v>
      </c>
      <c r="BI406" s="144">
        <f t="shared" si="118"/>
        <v>0</v>
      </c>
      <c r="BJ406" s="13" t="s">
        <v>144</v>
      </c>
      <c r="BK406" s="144">
        <f t="shared" si="119"/>
        <v>0</v>
      </c>
      <c r="BL406" s="13" t="s">
        <v>204</v>
      </c>
      <c r="BM406" s="143" t="s">
        <v>1167</v>
      </c>
    </row>
    <row r="407" spans="2:65" s="1" customFormat="1" ht="24.2" customHeight="1">
      <c r="B407" s="29"/>
      <c r="C407" s="145" t="s">
        <v>1168</v>
      </c>
      <c r="D407" s="145" t="s">
        <v>225</v>
      </c>
      <c r="E407" s="146" t="s">
        <v>1169</v>
      </c>
      <c r="F407" s="147" t="s">
        <v>1154</v>
      </c>
      <c r="G407" s="148" t="s">
        <v>153</v>
      </c>
      <c r="H407" s="149">
        <v>2</v>
      </c>
      <c r="I407" s="150"/>
      <c r="J407" s="151">
        <f t="shared" si="110"/>
        <v>0</v>
      </c>
      <c r="K407" s="152"/>
      <c r="L407" s="153"/>
      <c r="M407" s="154" t="s">
        <v>1</v>
      </c>
      <c r="N407" s="155" t="s">
        <v>48</v>
      </c>
      <c r="P407" s="141">
        <f t="shared" si="111"/>
        <v>0</v>
      </c>
      <c r="Q407" s="141">
        <v>0</v>
      </c>
      <c r="R407" s="141">
        <f t="shared" si="112"/>
        <v>0</v>
      </c>
      <c r="S407" s="141">
        <v>0</v>
      </c>
      <c r="T407" s="142">
        <f t="shared" si="113"/>
        <v>0</v>
      </c>
      <c r="AR407" s="143" t="s">
        <v>270</v>
      </c>
      <c r="AT407" s="143" t="s">
        <v>225</v>
      </c>
      <c r="AU407" s="143" t="s">
        <v>144</v>
      </c>
      <c r="AY407" s="13" t="s">
        <v>137</v>
      </c>
      <c r="BE407" s="144">
        <f t="shared" si="114"/>
        <v>0</v>
      </c>
      <c r="BF407" s="144">
        <f t="shared" si="115"/>
        <v>0</v>
      </c>
      <c r="BG407" s="144">
        <f t="shared" si="116"/>
        <v>0</v>
      </c>
      <c r="BH407" s="144">
        <f t="shared" si="117"/>
        <v>0</v>
      </c>
      <c r="BI407" s="144">
        <f t="shared" si="118"/>
        <v>0</v>
      </c>
      <c r="BJ407" s="13" t="s">
        <v>144</v>
      </c>
      <c r="BK407" s="144">
        <f t="shared" si="119"/>
        <v>0</v>
      </c>
      <c r="BL407" s="13" t="s">
        <v>204</v>
      </c>
      <c r="BM407" s="143" t="s">
        <v>1170</v>
      </c>
    </row>
    <row r="408" spans="2:65" s="1" customFormat="1" ht="24.2" customHeight="1">
      <c r="B408" s="29"/>
      <c r="C408" s="131" t="s">
        <v>1171</v>
      </c>
      <c r="D408" s="131" t="s">
        <v>139</v>
      </c>
      <c r="E408" s="132" t="s">
        <v>1172</v>
      </c>
      <c r="F408" s="133" t="s">
        <v>1173</v>
      </c>
      <c r="G408" s="134" t="s">
        <v>153</v>
      </c>
      <c r="H408" s="135">
        <v>12</v>
      </c>
      <c r="I408" s="136"/>
      <c r="J408" s="137">
        <f t="shared" si="110"/>
        <v>0</v>
      </c>
      <c r="K408" s="138"/>
      <c r="L408" s="29"/>
      <c r="M408" s="139" t="s">
        <v>1</v>
      </c>
      <c r="N408" s="140" t="s">
        <v>48</v>
      </c>
      <c r="P408" s="141">
        <f t="shared" si="111"/>
        <v>0</v>
      </c>
      <c r="Q408" s="141">
        <v>0</v>
      </c>
      <c r="R408" s="141">
        <f t="shared" si="112"/>
        <v>0</v>
      </c>
      <c r="S408" s="141">
        <v>0</v>
      </c>
      <c r="T408" s="142">
        <f t="shared" si="113"/>
        <v>0</v>
      </c>
      <c r="AR408" s="143" t="s">
        <v>204</v>
      </c>
      <c r="AT408" s="143" t="s">
        <v>139</v>
      </c>
      <c r="AU408" s="143" t="s">
        <v>144</v>
      </c>
      <c r="AY408" s="13" t="s">
        <v>137</v>
      </c>
      <c r="BE408" s="144">
        <f t="shared" si="114"/>
        <v>0</v>
      </c>
      <c r="BF408" s="144">
        <f t="shared" si="115"/>
        <v>0</v>
      </c>
      <c r="BG408" s="144">
        <f t="shared" si="116"/>
        <v>0</v>
      </c>
      <c r="BH408" s="144">
        <f t="shared" si="117"/>
        <v>0</v>
      </c>
      <c r="BI408" s="144">
        <f t="shared" si="118"/>
        <v>0</v>
      </c>
      <c r="BJ408" s="13" t="s">
        <v>144</v>
      </c>
      <c r="BK408" s="144">
        <f t="shared" si="119"/>
        <v>0</v>
      </c>
      <c r="BL408" s="13" t="s">
        <v>204</v>
      </c>
      <c r="BM408" s="143" t="s">
        <v>1174</v>
      </c>
    </row>
    <row r="409" spans="2:65" s="1" customFormat="1" ht="21.75" customHeight="1">
      <c r="B409" s="29"/>
      <c r="C409" s="131" t="s">
        <v>1175</v>
      </c>
      <c r="D409" s="131" t="s">
        <v>139</v>
      </c>
      <c r="E409" s="132" t="s">
        <v>1176</v>
      </c>
      <c r="F409" s="133" t="s">
        <v>1177</v>
      </c>
      <c r="G409" s="134" t="s">
        <v>153</v>
      </c>
      <c r="H409" s="135">
        <v>1</v>
      </c>
      <c r="I409" s="136"/>
      <c r="J409" s="137">
        <f t="shared" si="110"/>
        <v>0</v>
      </c>
      <c r="K409" s="138"/>
      <c r="L409" s="29"/>
      <c r="M409" s="139" t="s">
        <v>1</v>
      </c>
      <c r="N409" s="140" t="s">
        <v>48</v>
      </c>
      <c r="P409" s="141">
        <f t="shared" si="111"/>
        <v>0</v>
      </c>
      <c r="Q409" s="141">
        <v>0</v>
      </c>
      <c r="R409" s="141">
        <f t="shared" si="112"/>
        <v>0</v>
      </c>
      <c r="S409" s="141">
        <v>0</v>
      </c>
      <c r="T409" s="142">
        <f t="shared" si="113"/>
        <v>0</v>
      </c>
      <c r="AR409" s="143" t="s">
        <v>204</v>
      </c>
      <c r="AT409" s="143" t="s">
        <v>139</v>
      </c>
      <c r="AU409" s="143" t="s">
        <v>144</v>
      </c>
      <c r="AY409" s="13" t="s">
        <v>137</v>
      </c>
      <c r="BE409" s="144">
        <f t="shared" si="114"/>
        <v>0</v>
      </c>
      <c r="BF409" s="144">
        <f t="shared" si="115"/>
        <v>0</v>
      </c>
      <c r="BG409" s="144">
        <f t="shared" si="116"/>
        <v>0</v>
      </c>
      <c r="BH409" s="144">
        <f t="shared" si="117"/>
        <v>0</v>
      </c>
      <c r="BI409" s="144">
        <f t="shared" si="118"/>
        <v>0</v>
      </c>
      <c r="BJ409" s="13" t="s">
        <v>144</v>
      </c>
      <c r="BK409" s="144">
        <f t="shared" si="119"/>
        <v>0</v>
      </c>
      <c r="BL409" s="13" t="s">
        <v>204</v>
      </c>
      <c r="BM409" s="143" t="s">
        <v>1178</v>
      </c>
    </row>
    <row r="410" spans="2:65" s="1" customFormat="1" ht="24.2" customHeight="1">
      <c r="B410" s="29"/>
      <c r="C410" s="145" t="s">
        <v>1179</v>
      </c>
      <c r="D410" s="145" t="s">
        <v>225</v>
      </c>
      <c r="E410" s="146" t="s">
        <v>854</v>
      </c>
      <c r="F410" s="147" t="s">
        <v>1180</v>
      </c>
      <c r="G410" s="148" t="s">
        <v>153</v>
      </c>
      <c r="H410" s="149">
        <v>1</v>
      </c>
      <c r="I410" s="150"/>
      <c r="J410" s="151">
        <f t="shared" si="110"/>
        <v>0</v>
      </c>
      <c r="K410" s="152"/>
      <c r="L410" s="153"/>
      <c r="M410" s="154" t="s">
        <v>1</v>
      </c>
      <c r="N410" s="155" t="s">
        <v>48</v>
      </c>
      <c r="P410" s="141">
        <f t="shared" si="111"/>
        <v>0</v>
      </c>
      <c r="Q410" s="141">
        <v>5.1999999999999998E-2</v>
      </c>
      <c r="R410" s="141">
        <f t="shared" si="112"/>
        <v>5.1999999999999998E-2</v>
      </c>
      <c r="S410" s="141">
        <v>0</v>
      </c>
      <c r="T410" s="142">
        <f t="shared" si="113"/>
        <v>0</v>
      </c>
      <c r="AR410" s="143" t="s">
        <v>270</v>
      </c>
      <c r="AT410" s="143" t="s">
        <v>225</v>
      </c>
      <c r="AU410" s="143" t="s">
        <v>144</v>
      </c>
      <c r="AY410" s="13" t="s">
        <v>137</v>
      </c>
      <c r="BE410" s="144">
        <f t="shared" si="114"/>
        <v>0</v>
      </c>
      <c r="BF410" s="144">
        <f t="shared" si="115"/>
        <v>0</v>
      </c>
      <c r="BG410" s="144">
        <f t="shared" si="116"/>
        <v>0</v>
      </c>
      <c r="BH410" s="144">
        <f t="shared" si="117"/>
        <v>0</v>
      </c>
      <c r="BI410" s="144">
        <f t="shared" si="118"/>
        <v>0</v>
      </c>
      <c r="BJ410" s="13" t="s">
        <v>144</v>
      </c>
      <c r="BK410" s="144">
        <f t="shared" si="119"/>
        <v>0</v>
      </c>
      <c r="BL410" s="13" t="s">
        <v>204</v>
      </c>
      <c r="BM410" s="143" t="s">
        <v>1181</v>
      </c>
    </row>
    <row r="411" spans="2:65" s="1" customFormat="1" ht="24.2" customHeight="1">
      <c r="B411" s="29"/>
      <c r="C411" s="131" t="s">
        <v>1182</v>
      </c>
      <c r="D411" s="131" t="s">
        <v>139</v>
      </c>
      <c r="E411" s="132" t="s">
        <v>1183</v>
      </c>
      <c r="F411" s="133" t="s">
        <v>1184</v>
      </c>
      <c r="G411" s="134" t="s">
        <v>153</v>
      </c>
      <c r="H411" s="135">
        <v>13</v>
      </c>
      <c r="I411" s="136"/>
      <c r="J411" s="137">
        <f t="shared" si="110"/>
        <v>0</v>
      </c>
      <c r="K411" s="138"/>
      <c r="L411" s="29"/>
      <c r="M411" s="139" t="s">
        <v>1</v>
      </c>
      <c r="N411" s="140" t="s">
        <v>48</v>
      </c>
      <c r="P411" s="141">
        <f t="shared" si="111"/>
        <v>0</v>
      </c>
      <c r="Q411" s="141">
        <v>0</v>
      </c>
      <c r="R411" s="141">
        <f t="shared" si="112"/>
        <v>0</v>
      </c>
      <c r="S411" s="141">
        <v>0</v>
      </c>
      <c r="T411" s="142">
        <f t="shared" si="113"/>
        <v>0</v>
      </c>
      <c r="AR411" s="143" t="s">
        <v>204</v>
      </c>
      <c r="AT411" s="143" t="s">
        <v>139</v>
      </c>
      <c r="AU411" s="143" t="s">
        <v>144</v>
      </c>
      <c r="AY411" s="13" t="s">
        <v>137</v>
      </c>
      <c r="BE411" s="144">
        <f t="shared" si="114"/>
        <v>0</v>
      </c>
      <c r="BF411" s="144">
        <f t="shared" si="115"/>
        <v>0</v>
      </c>
      <c r="BG411" s="144">
        <f t="shared" si="116"/>
        <v>0</v>
      </c>
      <c r="BH411" s="144">
        <f t="shared" si="117"/>
        <v>0</v>
      </c>
      <c r="BI411" s="144">
        <f t="shared" si="118"/>
        <v>0</v>
      </c>
      <c r="BJ411" s="13" t="s">
        <v>144</v>
      </c>
      <c r="BK411" s="144">
        <f t="shared" si="119"/>
        <v>0</v>
      </c>
      <c r="BL411" s="13" t="s">
        <v>204</v>
      </c>
      <c r="BM411" s="143" t="s">
        <v>1185</v>
      </c>
    </row>
    <row r="412" spans="2:65" s="1" customFormat="1" ht="24.2" customHeight="1">
      <c r="B412" s="29"/>
      <c r="C412" s="145" t="s">
        <v>1186</v>
      </c>
      <c r="D412" s="145" t="s">
        <v>225</v>
      </c>
      <c r="E412" s="146" t="s">
        <v>1187</v>
      </c>
      <c r="F412" s="147" t="s">
        <v>1188</v>
      </c>
      <c r="G412" s="148" t="s">
        <v>153</v>
      </c>
      <c r="H412" s="149">
        <v>13</v>
      </c>
      <c r="I412" s="150"/>
      <c r="J412" s="151">
        <f t="shared" si="110"/>
        <v>0</v>
      </c>
      <c r="K412" s="152"/>
      <c r="L412" s="153"/>
      <c r="M412" s="154" t="s">
        <v>1</v>
      </c>
      <c r="N412" s="155" t="s">
        <v>48</v>
      </c>
      <c r="P412" s="141">
        <f t="shared" si="111"/>
        <v>0</v>
      </c>
      <c r="Q412" s="141">
        <v>1.16E-3</v>
      </c>
      <c r="R412" s="141">
        <f t="shared" si="112"/>
        <v>1.508E-2</v>
      </c>
      <c r="S412" s="141">
        <v>0</v>
      </c>
      <c r="T412" s="142">
        <f t="shared" si="113"/>
        <v>0</v>
      </c>
      <c r="AR412" s="143" t="s">
        <v>270</v>
      </c>
      <c r="AT412" s="143" t="s">
        <v>225</v>
      </c>
      <c r="AU412" s="143" t="s">
        <v>144</v>
      </c>
      <c r="AY412" s="13" t="s">
        <v>137</v>
      </c>
      <c r="BE412" s="144">
        <f t="shared" si="114"/>
        <v>0</v>
      </c>
      <c r="BF412" s="144">
        <f t="shared" si="115"/>
        <v>0</v>
      </c>
      <c r="BG412" s="144">
        <f t="shared" si="116"/>
        <v>0</v>
      </c>
      <c r="BH412" s="144">
        <f t="shared" si="117"/>
        <v>0</v>
      </c>
      <c r="BI412" s="144">
        <f t="shared" si="118"/>
        <v>0</v>
      </c>
      <c r="BJ412" s="13" t="s">
        <v>144</v>
      </c>
      <c r="BK412" s="144">
        <f t="shared" si="119"/>
        <v>0</v>
      </c>
      <c r="BL412" s="13" t="s">
        <v>204</v>
      </c>
      <c r="BM412" s="143" t="s">
        <v>1189</v>
      </c>
    </row>
    <row r="413" spans="2:65" s="1" customFormat="1" ht="33" customHeight="1">
      <c r="B413" s="29"/>
      <c r="C413" s="131" t="s">
        <v>1190</v>
      </c>
      <c r="D413" s="131" t="s">
        <v>139</v>
      </c>
      <c r="E413" s="132" t="s">
        <v>1191</v>
      </c>
      <c r="F413" s="133" t="s">
        <v>1192</v>
      </c>
      <c r="G413" s="134" t="s">
        <v>153</v>
      </c>
      <c r="H413" s="135">
        <v>5</v>
      </c>
      <c r="I413" s="136"/>
      <c r="J413" s="137">
        <f t="shared" si="110"/>
        <v>0</v>
      </c>
      <c r="K413" s="138"/>
      <c r="L413" s="29"/>
      <c r="M413" s="139" t="s">
        <v>1</v>
      </c>
      <c r="N413" s="140" t="s">
        <v>48</v>
      </c>
      <c r="P413" s="141">
        <f t="shared" si="111"/>
        <v>0</v>
      </c>
      <c r="Q413" s="141">
        <v>1.0000000000000001E-5</v>
      </c>
      <c r="R413" s="141">
        <f t="shared" si="112"/>
        <v>5.0000000000000002E-5</v>
      </c>
      <c r="S413" s="141">
        <v>0</v>
      </c>
      <c r="T413" s="142">
        <f t="shared" si="113"/>
        <v>0</v>
      </c>
      <c r="AR413" s="143" t="s">
        <v>204</v>
      </c>
      <c r="AT413" s="143" t="s">
        <v>139</v>
      </c>
      <c r="AU413" s="143" t="s">
        <v>144</v>
      </c>
      <c r="AY413" s="13" t="s">
        <v>137</v>
      </c>
      <c r="BE413" s="144">
        <f t="shared" si="114"/>
        <v>0</v>
      </c>
      <c r="BF413" s="144">
        <f t="shared" si="115"/>
        <v>0</v>
      </c>
      <c r="BG413" s="144">
        <f t="shared" si="116"/>
        <v>0</v>
      </c>
      <c r="BH413" s="144">
        <f t="shared" si="117"/>
        <v>0</v>
      </c>
      <c r="BI413" s="144">
        <f t="shared" si="118"/>
        <v>0</v>
      </c>
      <c r="BJ413" s="13" t="s">
        <v>144</v>
      </c>
      <c r="BK413" s="144">
        <f t="shared" si="119"/>
        <v>0</v>
      </c>
      <c r="BL413" s="13" t="s">
        <v>204</v>
      </c>
      <c r="BM413" s="143" t="s">
        <v>1193</v>
      </c>
    </row>
    <row r="414" spans="2:65" s="1" customFormat="1" ht="24.2" customHeight="1">
      <c r="B414" s="29"/>
      <c r="C414" s="145" t="s">
        <v>1194</v>
      </c>
      <c r="D414" s="145" t="s">
        <v>225</v>
      </c>
      <c r="E414" s="146" t="s">
        <v>1195</v>
      </c>
      <c r="F414" s="147" t="s">
        <v>1196</v>
      </c>
      <c r="G414" s="148" t="s">
        <v>153</v>
      </c>
      <c r="H414" s="149">
        <v>5</v>
      </c>
      <c r="I414" s="150"/>
      <c r="J414" s="151">
        <f t="shared" si="110"/>
        <v>0</v>
      </c>
      <c r="K414" s="152"/>
      <c r="L414" s="153"/>
      <c r="M414" s="154" t="s">
        <v>1</v>
      </c>
      <c r="N414" s="155" t="s">
        <v>48</v>
      </c>
      <c r="P414" s="141">
        <f t="shared" si="111"/>
        <v>0</v>
      </c>
      <c r="Q414" s="141">
        <v>1.6000000000000001E-4</v>
      </c>
      <c r="R414" s="141">
        <f t="shared" si="112"/>
        <v>8.0000000000000004E-4</v>
      </c>
      <c r="S414" s="141">
        <v>0</v>
      </c>
      <c r="T414" s="142">
        <f t="shared" si="113"/>
        <v>0</v>
      </c>
      <c r="AR414" s="143" t="s">
        <v>270</v>
      </c>
      <c r="AT414" s="143" t="s">
        <v>225</v>
      </c>
      <c r="AU414" s="143" t="s">
        <v>144</v>
      </c>
      <c r="AY414" s="13" t="s">
        <v>137</v>
      </c>
      <c r="BE414" s="144">
        <f t="shared" si="114"/>
        <v>0</v>
      </c>
      <c r="BF414" s="144">
        <f t="shared" si="115"/>
        <v>0</v>
      </c>
      <c r="BG414" s="144">
        <f t="shared" si="116"/>
        <v>0</v>
      </c>
      <c r="BH414" s="144">
        <f t="shared" si="117"/>
        <v>0</v>
      </c>
      <c r="BI414" s="144">
        <f t="shared" si="118"/>
        <v>0</v>
      </c>
      <c r="BJ414" s="13" t="s">
        <v>144</v>
      </c>
      <c r="BK414" s="144">
        <f t="shared" si="119"/>
        <v>0</v>
      </c>
      <c r="BL414" s="13" t="s">
        <v>204</v>
      </c>
      <c r="BM414" s="143" t="s">
        <v>1197</v>
      </c>
    </row>
    <row r="415" spans="2:65" s="1" customFormat="1" ht="24.2" customHeight="1">
      <c r="B415" s="29"/>
      <c r="C415" s="131" t="s">
        <v>1198</v>
      </c>
      <c r="D415" s="131" t="s">
        <v>139</v>
      </c>
      <c r="E415" s="132" t="s">
        <v>1199</v>
      </c>
      <c r="F415" s="133" t="s">
        <v>1200</v>
      </c>
      <c r="G415" s="134" t="s">
        <v>153</v>
      </c>
      <c r="H415" s="135">
        <v>1</v>
      </c>
      <c r="I415" s="136"/>
      <c r="J415" s="137">
        <f t="shared" si="110"/>
        <v>0</v>
      </c>
      <c r="K415" s="138"/>
      <c r="L415" s="29"/>
      <c r="M415" s="139" t="s">
        <v>1</v>
      </c>
      <c r="N415" s="140" t="s">
        <v>48</v>
      </c>
      <c r="P415" s="141">
        <f t="shared" si="111"/>
        <v>0</v>
      </c>
      <c r="Q415" s="141">
        <v>0</v>
      </c>
      <c r="R415" s="141">
        <f t="shared" si="112"/>
        <v>0</v>
      </c>
      <c r="S415" s="141">
        <v>0</v>
      </c>
      <c r="T415" s="142">
        <f t="shared" si="113"/>
        <v>0</v>
      </c>
      <c r="AR415" s="143" t="s">
        <v>204</v>
      </c>
      <c r="AT415" s="143" t="s">
        <v>139</v>
      </c>
      <c r="AU415" s="143" t="s">
        <v>144</v>
      </c>
      <c r="AY415" s="13" t="s">
        <v>137</v>
      </c>
      <c r="BE415" s="144">
        <f t="shared" si="114"/>
        <v>0</v>
      </c>
      <c r="BF415" s="144">
        <f t="shared" si="115"/>
        <v>0</v>
      </c>
      <c r="BG415" s="144">
        <f t="shared" si="116"/>
        <v>0</v>
      </c>
      <c r="BH415" s="144">
        <f t="shared" si="117"/>
        <v>0</v>
      </c>
      <c r="BI415" s="144">
        <f t="shared" si="118"/>
        <v>0</v>
      </c>
      <c r="BJ415" s="13" t="s">
        <v>144</v>
      </c>
      <c r="BK415" s="144">
        <f t="shared" si="119"/>
        <v>0</v>
      </c>
      <c r="BL415" s="13" t="s">
        <v>204</v>
      </c>
      <c r="BM415" s="143" t="s">
        <v>1201</v>
      </c>
    </row>
    <row r="416" spans="2:65" s="1" customFormat="1" ht="21.75" customHeight="1">
      <c r="B416" s="29"/>
      <c r="C416" s="145" t="s">
        <v>1202</v>
      </c>
      <c r="D416" s="145" t="s">
        <v>225</v>
      </c>
      <c r="E416" s="146" t="s">
        <v>1203</v>
      </c>
      <c r="F416" s="147" t="s">
        <v>1204</v>
      </c>
      <c r="G416" s="148" t="s">
        <v>153</v>
      </c>
      <c r="H416" s="149">
        <v>1</v>
      </c>
      <c r="I416" s="150"/>
      <c r="J416" s="151">
        <f t="shared" si="110"/>
        <v>0</v>
      </c>
      <c r="K416" s="152"/>
      <c r="L416" s="153"/>
      <c r="M416" s="154" t="s">
        <v>1</v>
      </c>
      <c r="N416" s="155" t="s">
        <v>48</v>
      </c>
      <c r="P416" s="141">
        <f t="shared" si="111"/>
        <v>0</v>
      </c>
      <c r="Q416" s="141">
        <v>2.4000000000000001E-4</v>
      </c>
      <c r="R416" s="141">
        <f t="shared" si="112"/>
        <v>2.4000000000000001E-4</v>
      </c>
      <c r="S416" s="141">
        <v>0</v>
      </c>
      <c r="T416" s="142">
        <f t="shared" si="113"/>
        <v>0</v>
      </c>
      <c r="AR416" s="143" t="s">
        <v>270</v>
      </c>
      <c r="AT416" s="143" t="s">
        <v>225</v>
      </c>
      <c r="AU416" s="143" t="s">
        <v>144</v>
      </c>
      <c r="AY416" s="13" t="s">
        <v>137</v>
      </c>
      <c r="BE416" s="144">
        <f t="shared" si="114"/>
        <v>0</v>
      </c>
      <c r="BF416" s="144">
        <f t="shared" si="115"/>
        <v>0</v>
      </c>
      <c r="BG416" s="144">
        <f t="shared" si="116"/>
        <v>0</v>
      </c>
      <c r="BH416" s="144">
        <f t="shared" si="117"/>
        <v>0</v>
      </c>
      <c r="BI416" s="144">
        <f t="shared" si="118"/>
        <v>0</v>
      </c>
      <c r="BJ416" s="13" t="s">
        <v>144</v>
      </c>
      <c r="BK416" s="144">
        <f t="shared" si="119"/>
        <v>0</v>
      </c>
      <c r="BL416" s="13" t="s">
        <v>204</v>
      </c>
      <c r="BM416" s="143" t="s">
        <v>1205</v>
      </c>
    </row>
    <row r="417" spans="2:65" s="1" customFormat="1" ht="24.2" customHeight="1">
      <c r="B417" s="29"/>
      <c r="C417" s="131" t="s">
        <v>1206</v>
      </c>
      <c r="D417" s="131" t="s">
        <v>139</v>
      </c>
      <c r="E417" s="132" t="s">
        <v>1207</v>
      </c>
      <c r="F417" s="133" t="s">
        <v>1208</v>
      </c>
      <c r="G417" s="134" t="s">
        <v>458</v>
      </c>
      <c r="H417" s="156"/>
      <c r="I417" s="136"/>
      <c r="J417" s="137">
        <f t="shared" si="110"/>
        <v>0</v>
      </c>
      <c r="K417" s="138"/>
      <c r="L417" s="29"/>
      <c r="M417" s="139" t="s">
        <v>1</v>
      </c>
      <c r="N417" s="140" t="s">
        <v>48</v>
      </c>
      <c r="P417" s="141">
        <f t="shared" si="111"/>
        <v>0</v>
      </c>
      <c r="Q417" s="141">
        <v>0</v>
      </c>
      <c r="R417" s="141">
        <f t="shared" si="112"/>
        <v>0</v>
      </c>
      <c r="S417" s="141">
        <v>0</v>
      </c>
      <c r="T417" s="142">
        <f t="shared" si="113"/>
        <v>0</v>
      </c>
      <c r="AR417" s="143" t="s">
        <v>204</v>
      </c>
      <c r="AT417" s="143" t="s">
        <v>139</v>
      </c>
      <c r="AU417" s="143" t="s">
        <v>144</v>
      </c>
      <c r="AY417" s="13" t="s">
        <v>137</v>
      </c>
      <c r="BE417" s="144">
        <f t="shared" si="114"/>
        <v>0</v>
      </c>
      <c r="BF417" s="144">
        <f t="shared" si="115"/>
        <v>0</v>
      </c>
      <c r="BG417" s="144">
        <f t="shared" si="116"/>
        <v>0</v>
      </c>
      <c r="BH417" s="144">
        <f t="shared" si="117"/>
        <v>0</v>
      </c>
      <c r="BI417" s="144">
        <f t="shared" si="118"/>
        <v>0</v>
      </c>
      <c r="BJ417" s="13" t="s">
        <v>144</v>
      </c>
      <c r="BK417" s="144">
        <f t="shared" si="119"/>
        <v>0</v>
      </c>
      <c r="BL417" s="13" t="s">
        <v>204</v>
      </c>
      <c r="BM417" s="143" t="s">
        <v>1209</v>
      </c>
    </row>
    <row r="418" spans="2:65" s="1" customFormat="1" ht="16.5" customHeight="1">
      <c r="B418" s="29"/>
      <c r="C418" s="131" t="s">
        <v>1210</v>
      </c>
      <c r="D418" s="131" t="s">
        <v>139</v>
      </c>
      <c r="E418" s="132" t="s">
        <v>1211</v>
      </c>
      <c r="F418" s="133" t="s">
        <v>1212</v>
      </c>
      <c r="G418" s="134" t="s">
        <v>153</v>
      </c>
      <c r="H418" s="135">
        <v>1</v>
      </c>
      <c r="I418" s="136"/>
      <c r="J418" s="137">
        <f t="shared" si="110"/>
        <v>0</v>
      </c>
      <c r="K418" s="138"/>
      <c r="L418" s="29"/>
      <c r="M418" s="139" t="s">
        <v>1</v>
      </c>
      <c r="N418" s="140" t="s">
        <v>48</v>
      </c>
      <c r="P418" s="141">
        <f t="shared" si="111"/>
        <v>0</v>
      </c>
      <c r="Q418" s="141">
        <v>0</v>
      </c>
      <c r="R418" s="141">
        <f t="shared" si="112"/>
        <v>0</v>
      </c>
      <c r="S418" s="141">
        <v>0</v>
      </c>
      <c r="T418" s="142">
        <f t="shared" si="113"/>
        <v>0</v>
      </c>
      <c r="AR418" s="143" t="s">
        <v>204</v>
      </c>
      <c r="AT418" s="143" t="s">
        <v>139</v>
      </c>
      <c r="AU418" s="143" t="s">
        <v>144</v>
      </c>
      <c r="AY418" s="13" t="s">
        <v>137</v>
      </c>
      <c r="BE418" s="144">
        <f t="shared" si="114"/>
        <v>0</v>
      </c>
      <c r="BF418" s="144">
        <f t="shared" si="115"/>
        <v>0</v>
      </c>
      <c r="BG418" s="144">
        <f t="shared" si="116"/>
        <v>0</v>
      </c>
      <c r="BH418" s="144">
        <f t="shared" si="117"/>
        <v>0</v>
      </c>
      <c r="BI418" s="144">
        <f t="shared" si="118"/>
        <v>0</v>
      </c>
      <c r="BJ418" s="13" t="s">
        <v>144</v>
      </c>
      <c r="BK418" s="144">
        <f t="shared" si="119"/>
        <v>0</v>
      </c>
      <c r="BL418" s="13" t="s">
        <v>204</v>
      </c>
      <c r="BM418" s="143" t="s">
        <v>1213</v>
      </c>
    </row>
    <row r="419" spans="2:65" s="1" customFormat="1" ht="16.5" customHeight="1">
      <c r="B419" s="29"/>
      <c r="C419" s="145" t="s">
        <v>1214</v>
      </c>
      <c r="D419" s="145" t="s">
        <v>225</v>
      </c>
      <c r="E419" s="146" t="s">
        <v>1215</v>
      </c>
      <c r="F419" s="147" t="s">
        <v>1216</v>
      </c>
      <c r="G419" s="148" t="s">
        <v>153</v>
      </c>
      <c r="H419" s="149">
        <v>1</v>
      </c>
      <c r="I419" s="150"/>
      <c r="J419" s="151">
        <f t="shared" si="110"/>
        <v>0</v>
      </c>
      <c r="K419" s="152"/>
      <c r="L419" s="153"/>
      <c r="M419" s="154" t="s">
        <v>1</v>
      </c>
      <c r="N419" s="155" t="s">
        <v>48</v>
      </c>
      <c r="P419" s="141">
        <f t="shared" si="111"/>
        <v>0</v>
      </c>
      <c r="Q419" s="141">
        <v>0.01</v>
      </c>
      <c r="R419" s="141">
        <f t="shared" si="112"/>
        <v>0.01</v>
      </c>
      <c r="S419" s="141">
        <v>0</v>
      </c>
      <c r="T419" s="142">
        <f t="shared" si="113"/>
        <v>0</v>
      </c>
      <c r="AR419" s="143" t="s">
        <v>270</v>
      </c>
      <c r="AT419" s="143" t="s">
        <v>225</v>
      </c>
      <c r="AU419" s="143" t="s">
        <v>144</v>
      </c>
      <c r="AY419" s="13" t="s">
        <v>137</v>
      </c>
      <c r="BE419" s="144">
        <f t="shared" si="114"/>
        <v>0</v>
      </c>
      <c r="BF419" s="144">
        <f t="shared" si="115"/>
        <v>0</v>
      </c>
      <c r="BG419" s="144">
        <f t="shared" si="116"/>
        <v>0</v>
      </c>
      <c r="BH419" s="144">
        <f t="shared" si="117"/>
        <v>0</v>
      </c>
      <c r="BI419" s="144">
        <f t="shared" si="118"/>
        <v>0</v>
      </c>
      <c r="BJ419" s="13" t="s">
        <v>144</v>
      </c>
      <c r="BK419" s="144">
        <f t="shared" si="119"/>
        <v>0</v>
      </c>
      <c r="BL419" s="13" t="s">
        <v>204</v>
      </c>
      <c r="BM419" s="143" t="s">
        <v>1217</v>
      </c>
    </row>
    <row r="420" spans="2:65" s="1" customFormat="1" ht="16.5" customHeight="1">
      <c r="B420" s="29"/>
      <c r="C420" s="131" t="s">
        <v>1218</v>
      </c>
      <c r="D420" s="131" t="s">
        <v>139</v>
      </c>
      <c r="E420" s="132" t="s">
        <v>1219</v>
      </c>
      <c r="F420" s="133" t="s">
        <v>1220</v>
      </c>
      <c r="G420" s="134" t="s">
        <v>153</v>
      </c>
      <c r="H420" s="135">
        <v>1</v>
      </c>
      <c r="I420" s="136"/>
      <c r="J420" s="137">
        <f t="shared" si="110"/>
        <v>0</v>
      </c>
      <c r="K420" s="138"/>
      <c r="L420" s="29"/>
      <c r="M420" s="139" t="s">
        <v>1</v>
      </c>
      <c r="N420" s="140" t="s">
        <v>48</v>
      </c>
      <c r="P420" s="141">
        <f t="shared" si="111"/>
        <v>0</v>
      </c>
      <c r="Q420" s="141">
        <v>0</v>
      </c>
      <c r="R420" s="141">
        <f t="shared" si="112"/>
        <v>0</v>
      </c>
      <c r="S420" s="141">
        <v>0</v>
      </c>
      <c r="T420" s="142">
        <f t="shared" si="113"/>
        <v>0</v>
      </c>
      <c r="AR420" s="143" t="s">
        <v>204</v>
      </c>
      <c r="AT420" s="143" t="s">
        <v>139</v>
      </c>
      <c r="AU420" s="143" t="s">
        <v>144</v>
      </c>
      <c r="AY420" s="13" t="s">
        <v>137</v>
      </c>
      <c r="BE420" s="144">
        <f t="shared" si="114"/>
        <v>0</v>
      </c>
      <c r="BF420" s="144">
        <f t="shared" si="115"/>
        <v>0</v>
      </c>
      <c r="BG420" s="144">
        <f t="shared" si="116"/>
        <v>0</v>
      </c>
      <c r="BH420" s="144">
        <f t="shared" si="117"/>
        <v>0</v>
      </c>
      <c r="BI420" s="144">
        <f t="shared" si="118"/>
        <v>0</v>
      </c>
      <c r="BJ420" s="13" t="s">
        <v>144</v>
      </c>
      <c r="BK420" s="144">
        <f t="shared" si="119"/>
        <v>0</v>
      </c>
      <c r="BL420" s="13" t="s">
        <v>204</v>
      </c>
      <c r="BM420" s="143" t="s">
        <v>1221</v>
      </c>
    </row>
    <row r="421" spans="2:65" s="1" customFormat="1" ht="16.5" customHeight="1">
      <c r="B421" s="29"/>
      <c r="C421" s="145" t="s">
        <v>1222</v>
      </c>
      <c r="D421" s="145" t="s">
        <v>225</v>
      </c>
      <c r="E421" s="146" t="s">
        <v>1223</v>
      </c>
      <c r="F421" s="147" t="s">
        <v>1224</v>
      </c>
      <c r="G421" s="148" t="s">
        <v>153</v>
      </c>
      <c r="H421" s="149">
        <v>1</v>
      </c>
      <c r="I421" s="150"/>
      <c r="J421" s="151">
        <f t="shared" si="110"/>
        <v>0</v>
      </c>
      <c r="K421" s="152"/>
      <c r="L421" s="153"/>
      <c r="M421" s="154" t="s">
        <v>1</v>
      </c>
      <c r="N421" s="155" t="s">
        <v>48</v>
      </c>
      <c r="P421" s="141">
        <f t="shared" si="111"/>
        <v>0</v>
      </c>
      <c r="Q421" s="141">
        <v>1E-3</v>
      </c>
      <c r="R421" s="141">
        <f t="shared" si="112"/>
        <v>1E-3</v>
      </c>
      <c r="S421" s="141">
        <v>0</v>
      </c>
      <c r="T421" s="142">
        <f t="shared" si="113"/>
        <v>0</v>
      </c>
      <c r="AR421" s="143" t="s">
        <v>270</v>
      </c>
      <c r="AT421" s="143" t="s">
        <v>225</v>
      </c>
      <c r="AU421" s="143" t="s">
        <v>144</v>
      </c>
      <c r="AY421" s="13" t="s">
        <v>137</v>
      </c>
      <c r="BE421" s="144">
        <f t="shared" si="114"/>
        <v>0</v>
      </c>
      <c r="BF421" s="144">
        <f t="shared" si="115"/>
        <v>0</v>
      </c>
      <c r="BG421" s="144">
        <f t="shared" si="116"/>
        <v>0</v>
      </c>
      <c r="BH421" s="144">
        <f t="shared" si="117"/>
        <v>0</v>
      </c>
      <c r="BI421" s="144">
        <f t="shared" si="118"/>
        <v>0</v>
      </c>
      <c r="BJ421" s="13" t="s">
        <v>144</v>
      </c>
      <c r="BK421" s="144">
        <f t="shared" si="119"/>
        <v>0</v>
      </c>
      <c r="BL421" s="13" t="s">
        <v>204</v>
      </c>
      <c r="BM421" s="143" t="s">
        <v>1225</v>
      </c>
    </row>
    <row r="422" spans="2:65" s="11" customFormat="1" ht="22.9" customHeight="1">
      <c r="B422" s="119"/>
      <c r="D422" s="120" t="s">
        <v>81</v>
      </c>
      <c r="E422" s="129" t="s">
        <v>1226</v>
      </c>
      <c r="F422" s="129" t="s">
        <v>1227</v>
      </c>
      <c r="I422" s="122"/>
      <c r="J422" s="130">
        <f>BK422</f>
        <v>0</v>
      </c>
      <c r="L422" s="119"/>
      <c r="M422" s="124"/>
      <c r="P422" s="125">
        <f>SUM(P423:P539)</f>
        <v>0</v>
      </c>
      <c r="R422" s="125">
        <f>SUM(R423:R539)</f>
        <v>0</v>
      </c>
      <c r="T422" s="126">
        <f>SUM(T423:T539)</f>
        <v>0</v>
      </c>
      <c r="AR422" s="120" t="s">
        <v>144</v>
      </c>
      <c r="AT422" s="127" t="s">
        <v>81</v>
      </c>
      <c r="AU422" s="127" t="s">
        <v>87</v>
      </c>
      <c r="AY422" s="120" t="s">
        <v>137</v>
      </c>
      <c r="BK422" s="128">
        <f>SUM(BK423:BK539)</f>
        <v>0</v>
      </c>
    </row>
    <row r="423" spans="2:65" s="1" customFormat="1" ht="24.2" customHeight="1">
      <c r="B423" s="29"/>
      <c r="C423" s="131" t="s">
        <v>1228</v>
      </c>
      <c r="D423" s="131" t="s">
        <v>139</v>
      </c>
      <c r="E423" s="132" t="s">
        <v>1229</v>
      </c>
      <c r="F423" s="133" t="s">
        <v>1230</v>
      </c>
      <c r="G423" s="134" t="s">
        <v>153</v>
      </c>
      <c r="H423" s="135">
        <v>5</v>
      </c>
      <c r="I423" s="136"/>
      <c r="J423" s="137">
        <f t="shared" ref="J423:J454" si="120">ROUND(I423*H423,2)</f>
        <v>0</v>
      </c>
      <c r="K423" s="138"/>
      <c r="L423" s="29"/>
      <c r="M423" s="139" t="s">
        <v>1</v>
      </c>
      <c r="N423" s="140" t="s">
        <v>48</v>
      </c>
      <c r="P423" s="141">
        <f t="shared" ref="P423:P454" si="121">O423*H423</f>
        <v>0</v>
      </c>
      <c r="Q423" s="141">
        <v>0</v>
      </c>
      <c r="R423" s="141">
        <f t="shared" ref="R423:R454" si="122">Q423*H423</f>
        <v>0</v>
      </c>
      <c r="S423" s="141">
        <v>0</v>
      </c>
      <c r="T423" s="142">
        <f t="shared" ref="T423:T454" si="123">S423*H423</f>
        <v>0</v>
      </c>
      <c r="AR423" s="143" t="s">
        <v>204</v>
      </c>
      <c r="AT423" s="143" t="s">
        <v>139</v>
      </c>
      <c r="AU423" s="143" t="s">
        <v>144</v>
      </c>
      <c r="AY423" s="13" t="s">
        <v>137</v>
      </c>
      <c r="BE423" s="144">
        <f t="shared" ref="BE423:BE454" si="124">IF(N423="základná",J423,0)</f>
        <v>0</v>
      </c>
      <c r="BF423" s="144">
        <f t="shared" ref="BF423:BF454" si="125">IF(N423="znížená",J423,0)</f>
        <v>0</v>
      </c>
      <c r="BG423" s="144">
        <f t="shared" ref="BG423:BG454" si="126">IF(N423="zákl. prenesená",J423,0)</f>
        <v>0</v>
      </c>
      <c r="BH423" s="144">
        <f t="shared" ref="BH423:BH454" si="127">IF(N423="zníž. prenesená",J423,0)</f>
        <v>0</v>
      </c>
      <c r="BI423" s="144">
        <f t="shared" ref="BI423:BI454" si="128">IF(N423="nulová",J423,0)</f>
        <v>0</v>
      </c>
      <c r="BJ423" s="13" t="s">
        <v>144</v>
      </c>
      <c r="BK423" s="144">
        <f t="shared" ref="BK423:BK454" si="129">ROUND(I423*H423,2)</f>
        <v>0</v>
      </c>
      <c r="BL423" s="13" t="s">
        <v>204</v>
      </c>
      <c r="BM423" s="143" t="s">
        <v>1231</v>
      </c>
    </row>
    <row r="424" spans="2:65" s="1" customFormat="1" ht="44.25" customHeight="1">
      <c r="B424" s="29"/>
      <c r="C424" s="131" t="s">
        <v>1232</v>
      </c>
      <c r="D424" s="131" t="s">
        <v>139</v>
      </c>
      <c r="E424" s="132" t="s">
        <v>1233</v>
      </c>
      <c r="F424" s="133" t="s">
        <v>1234</v>
      </c>
      <c r="G424" s="134" t="s">
        <v>153</v>
      </c>
      <c r="H424" s="135">
        <v>26</v>
      </c>
      <c r="I424" s="136"/>
      <c r="J424" s="137">
        <f t="shared" si="120"/>
        <v>0</v>
      </c>
      <c r="K424" s="138"/>
      <c r="L424" s="29"/>
      <c r="M424" s="139" t="s">
        <v>1</v>
      </c>
      <c r="N424" s="140" t="s">
        <v>48</v>
      </c>
      <c r="P424" s="141">
        <f t="shared" si="121"/>
        <v>0</v>
      </c>
      <c r="Q424" s="141">
        <v>0</v>
      </c>
      <c r="R424" s="141">
        <f t="shared" si="122"/>
        <v>0</v>
      </c>
      <c r="S424" s="141">
        <v>0</v>
      </c>
      <c r="T424" s="142">
        <f t="shared" si="123"/>
        <v>0</v>
      </c>
      <c r="AR424" s="143" t="s">
        <v>204</v>
      </c>
      <c r="AT424" s="143" t="s">
        <v>139</v>
      </c>
      <c r="AU424" s="143" t="s">
        <v>144</v>
      </c>
      <c r="AY424" s="13" t="s">
        <v>137</v>
      </c>
      <c r="BE424" s="144">
        <f t="shared" si="124"/>
        <v>0</v>
      </c>
      <c r="BF424" s="144">
        <f t="shared" si="125"/>
        <v>0</v>
      </c>
      <c r="BG424" s="144">
        <f t="shared" si="126"/>
        <v>0</v>
      </c>
      <c r="BH424" s="144">
        <f t="shared" si="127"/>
        <v>0</v>
      </c>
      <c r="BI424" s="144">
        <f t="shared" si="128"/>
        <v>0</v>
      </c>
      <c r="BJ424" s="13" t="s">
        <v>144</v>
      </c>
      <c r="BK424" s="144">
        <f t="shared" si="129"/>
        <v>0</v>
      </c>
      <c r="BL424" s="13" t="s">
        <v>204</v>
      </c>
      <c r="BM424" s="143" t="s">
        <v>1235</v>
      </c>
    </row>
    <row r="425" spans="2:65" s="1" customFormat="1" ht="37.9" customHeight="1">
      <c r="B425" s="29"/>
      <c r="C425" s="131" t="s">
        <v>1236</v>
      </c>
      <c r="D425" s="131" t="s">
        <v>139</v>
      </c>
      <c r="E425" s="132" t="s">
        <v>1237</v>
      </c>
      <c r="F425" s="133" t="s">
        <v>1238</v>
      </c>
      <c r="G425" s="134" t="s">
        <v>153</v>
      </c>
      <c r="H425" s="135">
        <v>4</v>
      </c>
      <c r="I425" s="136"/>
      <c r="J425" s="137">
        <f t="shared" si="120"/>
        <v>0</v>
      </c>
      <c r="K425" s="138"/>
      <c r="L425" s="29"/>
      <c r="M425" s="139" t="s">
        <v>1</v>
      </c>
      <c r="N425" s="140" t="s">
        <v>48</v>
      </c>
      <c r="P425" s="141">
        <f t="shared" si="121"/>
        <v>0</v>
      </c>
      <c r="Q425" s="141">
        <v>0</v>
      </c>
      <c r="R425" s="141">
        <f t="shared" si="122"/>
        <v>0</v>
      </c>
      <c r="S425" s="141">
        <v>0</v>
      </c>
      <c r="T425" s="142">
        <f t="shared" si="123"/>
        <v>0</v>
      </c>
      <c r="AR425" s="143" t="s">
        <v>204</v>
      </c>
      <c r="AT425" s="143" t="s">
        <v>139</v>
      </c>
      <c r="AU425" s="143" t="s">
        <v>144</v>
      </c>
      <c r="AY425" s="13" t="s">
        <v>137</v>
      </c>
      <c r="BE425" s="144">
        <f t="shared" si="124"/>
        <v>0</v>
      </c>
      <c r="BF425" s="144">
        <f t="shared" si="125"/>
        <v>0</v>
      </c>
      <c r="BG425" s="144">
        <f t="shared" si="126"/>
        <v>0</v>
      </c>
      <c r="BH425" s="144">
        <f t="shared" si="127"/>
        <v>0</v>
      </c>
      <c r="BI425" s="144">
        <f t="shared" si="128"/>
        <v>0</v>
      </c>
      <c r="BJ425" s="13" t="s">
        <v>144</v>
      </c>
      <c r="BK425" s="144">
        <f t="shared" si="129"/>
        <v>0</v>
      </c>
      <c r="BL425" s="13" t="s">
        <v>204</v>
      </c>
      <c r="BM425" s="143" t="s">
        <v>1239</v>
      </c>
    </row>
    <row r="426" spans="2:65" s="1" customFormat="1" ht="37.9" customHeight="1">
      <c r="B426" s="29"/>
      <c r="C426" s="131" t="s">
        <v>1240</v>
      </c>
      <c r="D426" s="131" t="s">
        <v>139</v>
      </c>
      <c r="E426" s="132" t="s">
        <v>1241</v>
      </c>
      <c r="F426" s="133" t="s">
        <v>1242</v>
      </c>
      <c r="G426" s="134" t="s">
        <v>153</v>
      </c>
      <c r="H426" s="135">
        <v>21</v>
      </c>
      <c r="I426" s="136"/>
      <c r="J426" s="137">
        <f t="shared" si="120"/>
        <v>0</v>
      </c>
      <c r="K426" s="138"/>
      <c r="L426" s="29"/>
      <c r="M426" s="139" t="s">
        <v>1</v>
      </c>
      <c r="N426" s="140" t="s">
        <v>48</v>
      </c>
      <c r="P426" s="141">
        <f t="shared" si="121"/>
        <v>0</v>
      </c>
      <c r="Q426" s="141">
        <v>0</v>
      </c>
      <c r="R426" s="141">
        <f t="shared" si="122"/>
        <v>0</v>
      </c>
      <c r="S426" s="141">
        <v>0</v>
      </c>
      <c r="T426" s="142">
        <f t="shared" si="123"/>
        <v>0</v>
      </c>
      <c r="AR426" s="143" t="s">
        <v>204</v>
      </c>
      <c r="AT426" s="143" t="s">
        <v>139</v>
      </c>
      <c r="AU426" s="143" t="s">
        <v>144</v>
      </c>
      <c r="AY426" s="13" t="s">
        <v>137</v>
      </c>
      <c r="BE426" s="144">
        <f t="shared" si="124"/>
        <v>0</v>
      </c>
      <c r="BF426" s="144">
        <f t="shared" si="125"/>
        <v>0</v>
      </c>
      <c r="BG426" s="144">
        <f t="shared" si="126"/>
        <v>0</v>
      </c>
      <c r="BH426" s="144">
        <f t="shared" si="127"/>
        <v>0</v>
      </c>
      <c r="BI426" s="144">
        <f t="shared" si="128"/>
        <v>0</v>
      </c>
      <c r="BJ426" s="13" t="s">
        <v>144</v>
      </c>
      <c r="BK426" s="144">
        <f t="shared" si="129"/>
        <v>0</v>
      </c>
      <c r="BL426" s="13" t="s">
        <v>204</v>
      </c>
      <c r="BM426" s="143" t="s">
        <v>1243</v>
      </c>
    </row>
    <row r="427" spans="2:65" s="1" customFormat="1" ht="37.9" customHeight="1">
      <c r="B427" s="29"/>
      <c r="C427" s="131" t="s">
        <v>1244</v>
      </c>
      <c r="D427" s="131" t="s">
        <v>139</v>
      </c>
      <c r="E427" s="132" t="s">
        <v>1245</v>
      </c>
      <c r="F427" s="133" t="s">
        <v>1246</v>
      </c>
      <c r="G427" s="134" t="s">
        <v>153</v>
      </c>
      <c r="H427" s="135">
        <v>18</v>
      </c>
      <c r="I427" s="136"/>
      <c r="J427" s="137">
        <f t="shared" si="120"/>
        <v>0</v>
      </c>
      <c r="K427" s="138"/>
      <c r="L427" s="29"/>
      <c r="M427" s="139" t="s">
        <v>1</v>
      </c>
      <c r="N427" s="140" t="s">
        <v>48</v>
      </c>
      <c r="P427" s="141">
        <f t="shared" si="121"/>
        <v>0</v>
      </c>
      <c r="Q427" s="141">
        <v>0</v>
      </c>
      <c r="R427" s="141">
        <f t="shared" si="122"/>
        <v>0</v>
      </c>
      <c r="S427" s="141">
        <v>0</v>
      </c>
      <c r="T427" s="142">
        <f t="shared" si="123"/>
        <v>0</v>
      </c>
      <c r="AR427" s="143" t="s">
        <v>204</v>
      </c>
      <c r="AT427" s="143" t="s">
        <v>139</v>
      </c>
      <c r="AU427" s="143" t="s">
        <v>144</v>
      </c>
      <c r="AY427" s="13" t="s">
        <v>137</v>
      </c>
      <c r="BE427" s="144">
        <f t="shared" si="124"/>
        <v>0</v>
      </c>
      <c r="BF427" s="144">
        <f t="shared" si="125"/>
        <v>0</v>
      </c>
      <c r="BG427" s="144">
        <f t="shared" si="126"/>
        <v>0</v>
      </c>
      <c r="BH427" s="144">
        <f t="shared" si="127"/>
        <v>0</v>
      </c>
      <c r="BI427" s="144">
        <f t="shared" si="128"/>
        <v>0</v>
      </c>
      <c r="BJ427" s="13" t="s">
        <v>144</v>
      </c>
      <c r="BK427" s="144">
        <f t="shared" si="129"/>
        <v>0</v>
      </c>
      <c r="BL427" s="13" t="s">
        <v>204</v>
      </c>
      <c r="BM427" s="143" t="s">
        <v>1247</v>
      </c>
    </row>
    <row r="428" spans="2:65" s="1" customFormat="1" ht="24.2" customHeight="1">
      <c r="B428" s="29"/>
      <c r="C428" s="131" t="s">
        <v>1248</v>
      </c>
      <c r="D428" s="131" t="s">
        <v>139</v>
      </c>
      <c r="E428" s="132" t="s">
        <v>1249</v>
      </c>
      <c r="F428" s="133" t="s">
        <v>1250</v>
      </c>
      <c r="G428" s="134" t="s">
        <v>153</v>
      </c>
      <c r="H428" s="135">
        <v>5</v>
      </c>
      <c r="I428" s="136"/>
      <c r="J428" s="137">
        <f t="shared" si="120"/>
        <v>0</v>
      </c>
      <c r="K428" s="138"/>
      <c r="L428" s="29"/>
      <c r="M428" s="139" t="s">
        <v>1</v>
      </c>
      <c r="N428" s="140" t="s">
        <v>48</v>
      </c>
      <c r="P428" s="141">
        <f t="shared" si="121"/>
        <v>0</v>
      </c>
      <c r="Q428" s="141">
        <v>0</v>
      </c>
      <c r="R428" s="141">
        <f t="shared" si="122"/>
        <v>0</v>
      </c>
      <c r="S428" s="141">
        <v>0</v>
      </c>
      <c r="T428" s="142">
        <f t="shared" si="123"/>
        <v>0</v>
      </c>
      <c r="AR428" s="143" t="s">
        <v>204</v>
      </c>
      <c r="AT428" s="143" t="s">
        <v>139</v>
      </c>
      <c r="AU428" s="143" t="s">
        <v>144</v>
      </c>
      <c r="AY428" s="13" t="s">
        <v>137</v>
      </c>
      <c r="BE428" s="144">
        <f t="shared" si="124"/>
        <v>0</v>
      </c>
      <c r="BF428" s="144">
        <f t="shared" si="125"/>
        <v>0</v>
      </c>
      <c r="BG428" s="144">
        <f t="shared" si="126"/>
        <v>0</v>
      </c>
      <c r="BH428" s="144">
        <f t="shared" si="127"/>
        <v>0</v>
      </c>
      <c r="BI428" s="144">
        <f t="shared" si="128"/>
        <v>0</v>
      </c>
      <c r="BJ428" s="13" t="s">
        <v>144</v>
      </c>
      <c r="BK428" s="144">
        <f t="shared" si="129"/>
        <v>0</v>
      </c>
      <c r="BL428" s="13" t="s">
        <v>204</v>
      </c>
      <c r="BM428" s="143" t="s">
        <v>1251</v>
      </c>
    </row>
    <row r="429" spans="2:65" s="1" customFormat="1" ht="37.9" customHeight="1">
      <c r="B429" s="29"/>
      <c r="C429" s="131" t="s">
        <v>1252</v>
      </c>
      <c r="D429" s="131" t="s">
        <v>139</v>
      </c>
      <c r="E429" s="132" t="s">
        <v>1253</v>
      </c>
      <c r="F429" s="133" t="s">
        <v>1254</v>
      </c>
      <c r="G429" s="134" t="s">
        <v>153</v>
      </c>
      <c r="H429" s="135">
        <v>4</v>
      </c>
      <c r="I429" s="136"/>
      <c r="J429" s="137">
        <f t="shared" si="120"/>
        <v>0</v>
      </c>
      <c r="K429" s="138"/>
      <c r="L429" s="29"/>
      <c r="M429" s="139" t="s">
        <v>1</v>
      </c>
      <c r="N429" s="140" t="s">
        <v>48</v>
      </c>
      <c r="P429" s="141">
        <f t="shared" si="121"/>
        <v>0</v>
      </c>
      <c r="Q429" s="141">
        <v>0</v>
      </c>
      <c r="R429" s="141">
        <f t="shared" si="122"/>
        <v>0</v>
      </c>
      <c r="S429" s="141">
        <v>0</v>
      </c>
      <c r="T429" s="142">
        <f t="shared" si="123"/>
        <v>0</v>
      </c>
      <c r="AR429" s="143" t="s">
        <v>204</v>
      </c>
      <c r="AT429" s="143" t="s">
        <v>139</v>
      </c>
      <c r="AU429" s="143" t="s">
        <v>144</v>
      </c>
      <c r="AY429" s="13" t="s">
        <v>137</v>
      </c>
      <c r="BE429" s="144">
        <f t="shared" si="124"/>
        <v>0</v>
      </c>
      <c r="BF429" s="144">
        <f t="shared" si="125"/>
        <v>0</v>
      </c>
      <c r="BG429" s="144">
        <f t="shared" si="126"/>
        <v>0</v>
      </c>
      <c r="BH429" s="144">
        <f t="shared" si="127"/>
        <v>0</v>
      </c>
      <c r="BI429" s="144">
        <f t="shared" si="128"/>
        <v>0</v>
      </c>
      <c r="BJ429" s="13" t="s">
        <v>144</v>
      </c>
      <c r="BK429" s="144">
        <f t="shared" si="129"/>
        <v>0</v>
      </c>
      <c r="BL429" s="13" t="s">
        <v>204</v>
      </c>
      <c r="BM429" s="143" t="s">
        <v>1255</v>
      </c>
    </row>
    <row r="430" spans="2:65" s="1" customFormat="1" ht="24.2" customHeight="1">
      <c r="B430" s="29"/>
      <c r="C430" s="131" t="s">
        <v>1256</v>
      </c>
      <c r="D430" s="131" t="s">
        <v>139</v>
      </c>
      <c r="E430" s="132" t="s">
        <v>1257</v>
      </c>
      <c r="F430" s="133" t="s">
        <v>1258</v>
      </c>
      <c r="G430" s="134" t="s">
        <v>383</v>
      </c>
      <c r="H430" s="135">
        <v>0.15</v>
      </c>
      <c r="I430" s="136"/>
      <c r="J430" s="137">
        <f t="shared" si="120"/>
        <v>0</v>
      </c>
      <c r="K430" s="138"/>
      <c r="L430" s="29"/>
      <c r="M430" s="139" t="s">
        <v>1</v>
      </c>
      <c r="N430" s="140" t="s">
        <v>48</v>
      </c>
      <c r="P430" s="141">
        <f t="shared" si="121"/>
        <v>0</v>
      </c>
      <c r="Q430" s="141">
        <v>0</v>
      </c>
      <c r="R430" s="141">
        <f t="shared" si="122"/>
        <v>0</v>
      </c>
      <c r="S430" s="141">
        <v>0</v>
      </c>
      <c r="T430" s="142">
        <f t="shared" si="123"/>
        <v>0</v>
      </c>
      <c r="AR430" s="143" t="s">
        <v>204</v>
      </c>
      <c r="AT430" s="143" t="s">
        <v>139</v>
      </c>
      <c r="AU430" s="143" t="s">
        <v>144</v>
      </c>
      <c r="AY430" s="13" t="s">
        <v>137</v>
      </c>
      <c r="BE430" s="144">
        <f t="shared" si="124"/>
        <v>0</v>
      </c>
      <c r="BF430" s="144">
        <f t="shared" si="125"/>
        <v>0</v>
      </c>
      <c r="BG430" s="144">
        <f t="shared" si="126"/>
        <v>0</v>
      </c>
      <c r="BH430" s="144">
        <f t="shared" si="127"/>
        <v>0</v>
      </c>
      <c r="BI430" s="144">
        <f t="shared" si="128"/>
        <v>0</v>
      </c>
      <c r="BJ430" s="13" t="s">
        <v>144</v>
      </c>
      <c r="BK430" s="144">
        <f t="shared" si="129"/>
        <v>0</v>
      </c>
      <c r="BL430" s="13" t="s">
        <v>204</v>
      </c>
      <c r="BM430" s="143" t="s">
        <v>1259</v>
      </c>
    </row>
    <row r="431" spans="2:65" s="1" customFormat="1" ht="24.2" customHeight="1">
      <c r="B431" s="29"/>
      <c r="C431" s="131" t="s">
        <v>1260</v>
      </c>
      <c r="D431" s="131" t="s">
        <v>139</v>
      </c>
      <c r="E431" s="132" t="s">
        <v>1261</v>
      </c>
      <c r="F431" s="133" t="s">
        <v>387</v>
      </c>
      <c r="G431" s="134" t="s">
        <v>383</v>
      </c>
      <c r="H431" s="135">
        <v>0.15</v>
      </c>
      <c r="I431" s="136"/>
      <c r="J431" s="137">
        <f t="shared" si="120"/>
        <v>0</v>
      </c>
      <c r="K431" s="138"/>
      <c r="L431" s="29"/>
      <c r="M431" s="139" t="s">
        <v>1</v>
      </c>
      <c r="N431" s="140" t="s">
        <v>48</v>
      </c>
      <c r="P431" s="141">
        <f t="shared" si="121"/>
        <v>0</v>
      </c>
      <c r="Q431" s="141">
        <v>0</v>
      </c>
      <c r="R431" s="141">
        <f t="shared" si="122"/>
        <v>0</v>
      </c>
      <c r="S431" s="141">
        <v>0</v>
      </c>
      <c r="T431" s="142">
        <f t="shared" si="123"/>
        <v>0</v>
      </c>
      <c r="AR431" s="143" t="s">
        <v>204</v>
      </c>
      <c r="AT431" s="143" t="s">
        <v>139</v>
      </c>
      <c r="AU431" s="143" t="s">
        <v>144</v>
      </c>
      <c r="AY431" s="13" t="s">
        <v>137</v>
      </c>
      <c r="BE431" s="144">
        <f t="shared" si="124"/>
        <v>0</v>
      </c>
      <c r="BF431" s="144">
        <f t="shared" si="125"/>
        <v>0</v>
      </c>
      <c r="BG431" s="144">
        <f t="shared" si="126"/>
        <v>0</v>
      </c>
      <c r="BH431" s="144">
        <f t="shared" si="127"/>
        <v>0</v>
      </c>
      <c r="BI431" s="144">
        <f t="shared" si="128"/>
        <v>0</v>
      </c>
      <c r="BJ431" s="13" t="s">
        <v>144</v>
      </c>
      <c r="BK431" s="144">
        <f t="shared" si="129"/>
        <v>0</v>
      </c>
      <c r="BL431" s="13" t="s">
        <v>204</v>
      </c>
      <c r="BM431" s="143" t="s">
        <v>1262</v>
      </c>
    </row>
    <row r="432" spans="2:65" s="1" customFormat="1" ht="24.2" customHeight="1">
      <c r="B432" s="29"/>
      <c r="C432" s="131" t="s">
        <v>1263</v>
      </c>
      <c r="D432" s="131" t="s">
        <v>139</v>
      </c>
      <c r="E432" s="132" t="s">
        <v>1264</v>
      </c>
      <c r="F432" s="133" t="s">
        <v>391</v>
      </c>
      <c r="G432" s="134" t="s">
        <v>383</v>
      </c>
      <c r="H432" s="135">
        <v>0.15</v>
      </c>
      <c r="I432" s="136"/>
      <c r="J432" s="137">
        <f t="shared" si="120"/>
        <v>0</v>
      </c>
      <c r="K432" s="138"/>
      <c r="L432" s="29"/>
      <c r="M432" s="139" t="s">
        <v>1</v>
      </c>
      <c r="N432" s="140" t="s">
        <v>48</v>
      </c>
      <c r="P432" s="141">
        <f t="shared" si="121"/>
        <v>0</v>
      </c>
      <c r="Q432" s="141">
        <v>0</v>
      </c>
      <c r="R432" s="141">
        <f t="shared" si="122"/>
        <v>0</v>
      </c>
      <c r="S432" s="141">
        <v>0</v>
      </c>
      <c r="T432" s="142">
        <f t="shared" si="123"/>
        <v>0</v>
      </c>
      <c r="AR432" s="143" t="s">
        <v>204</v>
      </c>
      <c r="AT432" s="143" t="s">
        <v>139</v>
      </c>
      <c r="AU432" s="143" t="s">
        <v>144</v>
      </c>
      <c r="AY432" s="13" t="s">
        <v>137</v>
      </c>
      <c r="BE432" s="144">
        <f t="shared" si="124"/>
        <v>0</v>
      </c>
      <c r="BF432" s="144">
        <f t="shared" si="125"/>
        <v>0</v>
      </c>
      <c r="BG432" s="144">
        <f t="shared" si="126"/>
        <v>0</v>
      </c>
      <c r="BH432" s="144">
        <f t="shared" si="127"/>
        <v>0</v>
      </c>
      <c r="BI432" s="144">
        <f t="shared" si="128"/>
        <v>0</v>
      </c>
      <c r="BJ432" s="13" t="s">
        <v>144</v>
      </c>
      <c r="BK432" s="144">
        <f t="shared" si="129"/>
        <v>0</v>
      </c>
      <c r="BL432" s="13" t="s">
        <v>204</v>
      </c>
      <c r="BM432" s="143" t="s">
        <v>1265</v>
      </c>
    </row>
    <row r="433" spans="2:65" s="1" customFormat="1" ht="24.2" customHeight="1">
      <c r="B433" s="29"/>
      <c r="C433" s="131" t="s">
        <v>1266</v>
      </c>
      <c r="D433" s="131" t="s">
        <v>139</v>
      </c>
      <c r="E433" s="132" t="s">
        <v>1267</v>
      </c>
      <c r="F433" s="133" t="s">
        <v>395</v>
      </c>
      <c r="G433" s="134" t="s">
        <v>383</v>
      </c>
      <c r="H433" s="135">
        <v>0.15</v>
      </c>
      <c r="I433" s="136"/>
      <c r="J433" s="137">
        <f t="shared" si="120"/>
        <v>0</v>
      </c>
      <c r="K433" s="138"/>
      <c r="L433" s="29"/>
      <c r="M433" s="139" t="s">
        <v>1</v>
      </c>
      <c r="N433" s="140" t="s">
        <v>48</v>
      </c>
      <c r="P433" s="141">
        <f t="shared" si="121"/>
        <v>0</v>
      </c>
      <c r="Q433" s="141">
        <v>0</v>
      </c>
      <c r="R433" s="141">
        <f t="shared" si="122"/>
        <v>0</v>
      </c>
      <c r="S433" s="141">
        <v>0</v>
      </c>
      <c r="T433" s="142">
        <f t="shared" si="123"/>
        <v>0</v>
      </c>
      <c r="AR433" s="143" t="s">
        <v>204</v>
      </c>
      <c r="AT433" s="143" t="s">
        <v>139</v>
      </c>
      <c r="AU433" s="143" t="s">
        <v>144</v>
      </c>
      <c r="AY433" s="13" t="s">
        <v>137</v>
      </c>
      <c r="BE433" s="144">
        <f t="shared" si="124"/>
        <v>0</v>
      </c>
      <c r="BF433" s="144">
        <f t="shared" si="125"/>
        <v>0</v>
      </c>
      <c r="BG433" s="144">
        <f t="shared" si="126"/>
        <v>0</v>
      </c>
      <c r="BH433" s="144">
        <f t="shared" si="127"/>
        <v>0</v>
      </c>
      <c r="BI433" s="144">
        <f t="shared" si="128"/>
        <v>0</v>
      </c>
      <c r="BJ433" s="13" t="s">
        <v>144</v>
      </c>
      <c r="BK433" s="144">
        <f t="shared" si="129"/>
        <v>0</v>
      </c>
      <c r="BL433" s="13" t="s">
        <v>204</v>
      </c>
      <c r="BM433" s="143" t="s">
        <v>1268</v>
      </c>
    </row>
    <row r="434" spans="2:65" s="1" customFormat="1" ht="24.2" customHeight="1">
      <c r="B434" s="29"/>
      <c r="C434" s="131" t="s">
        <v>1269</v>
      </c>
      <c r="D434" s="131" t="s">
        <v>139</v>
      </c>
      <c r="E434" s="132" t="s">
        <v>1270</v>
      </c>
      <c r="F434" s="133" t="s">
        <v>399</v>
      </c>
      <c r="G434" s="134" t="s">
        <v>383</v>
      </c>
      <c r="H434" s="135">
        <v>0.15</v>
      </c>
      <c r="I434" s="136"/>
      <c r="J434" s="137">
        <f t="shared" si="120"/>
        <v>0</v>
      </c>
      <c r="K434" s="138"/>
      <c r="L434" s="29"/>
      <c r="M434" s="139" t="s">
        <v>1</v>
      </c>
      <c r="N434" s="140" t="s">
        <v>48</v>
      </c>
      <c r="P434" s="141">
        <f t="shared" si="121"/>
        <v>0</v>
      </c>
      <c r="Q434" s="141">
        <v>0</v>
      </c>
      <c r="R434" s="141">
        <f t="shared" si="122"/>
        <v>0</v>
      </c>
      <c r="S434" s="141">
        <v>0</v>
      </c>
      <c r="T434" s="142">
        <f t="shared" si="123"/>
        <v>0</v>
      </c>
      <c r="AR434" s="143" t="s">
        <v>204</v>
      </c>
      <c r="AT434" s="143" t="s">
        <v>139</v>
      </c>
      <c r="AU434" s="143" t="s">
        <v>144</v>
      </c>
      <c r="AY434" s="13" t="s">
        <v>137</v>
      </c>
      <c r="BE434" s="144">
        <f t="shared" si="124"/>
        <v>0</v>
      </c>
      <c r="BF434" s="144">
        <f t="shared" si="125"/>
        <v>0</v>
      </c>
      <c r="BG434" s="144">
        <f t="shared" si="126"/>
        <v>0</v>
      </c>
      <c r="BH434" s="144">
        <f t="shared" si="127"/>
        <v>0</v>
      </c>
      <c r="BI434" s="144">
        <f t="shared" si="128"/>
        <v>0</v>
      </c>
      <c r="BJ434" s="13" t="s">
        <v>144</v>
      </c>
      <c r="BK434" s="144">
        <f t="shared" si="129"/>
        <v>0</v>
      </c>
      <c r="BL434" s="13" t="s">
        <v>204</v>
      </c>
      <c r="BM434" s="143" t="s">
        <v>1271</v>
      </c>
    </row>
    <row r="435" spans="2:65" s="1" customFormat="1" ht="24.2" customHeight="1">
      <c r="B435" s="29"/>
      <c r="C435" s="131" t="s">
        <v>1272</v>
      </c>
      <c r="D435" s="131" t="s">
        <v>139</v>
      </c>
      <c r="E435" s="132" t="s">
        <v>1273</v>
      </c>
      <c r="F435" s="133" t="s">
        <v>403</v>
      </c>
      <c r="G435" s="134" t="s">
        <v>383</v>
      </c>
      <c r="H435" s="135">
        <v>0.15</v>
      </c>
      <c r="I435" s="136"/>
      <c r="J435" s="137">
        <f t="shared" si="120"/>
        <v>0</v>
      </c>
      <c r="K435" s="138"/>
      <c r="L435" s="29"/>
      <c r="M435" s="139" t="s">
        <v>1</v>
      </c>
      <c r="N435" s="140" t="s">
        <v>48</v>
      </c>
      <c r="P435" s="141">
        <f t="shared" si="121"/>
        <v>0</v>
      </c>
      <c r="Q435" s="141">
        <v>0</v>
      </c>
      <c r="R435" s="141">
        <f t="shared" si="122"/>
        <v>0</v>
      </c>
      <c r="S435" s="141">
        <v>0</v>
      </c>
      <c r="T435" s="142">
        <f t="shared" si="123"/>
        <v>0</v>
      </c>
      <c r="AR435" s="143" t="s">
        <v>204</v>
      </c>
      <c r="AT435" s="143" t="s">
        <v>139</v>
      </c>
      <c r="AU435" s="143" t="s">
        <v>144</v>
      </c>
      <c r="AY435" s="13" t="s">
        <v>137</v>
      </c>
      <c r="BE435" s="144">
        <f t="shared" si="124"/>
        <v>0</v>
      </c>
      <c r="BF435" s="144">
        <f t="shared" si="125"/>
        <v>0</v>
      </c>
      <c r="BG435" s="144">
        <f t="shared" si="126"/>
        <v>0</v>
      </c>
      <c r="BH435" s="144">
        <f t="shared" si="127"/>
        <v>0</v>
      </c>
      <c r="BI435" s="144">
        <f t="shared" si="128"/>
        <v>0</v>
      </c>
      <c r="BJ435" s="13" t="s">
        <v>144</v>
      </c>
      <c r="BK435" s="144">
        <f t="shared" si="129"/>
        <v>0</v>
      </c>
      <c r="BL435" s="13" t="s">
        <v>204</v>
      </c>
      <c r="BM435" s="143" t="s">
        <v>1274</v>
      </c>
    </row>
    <row r="436" spans="2:65" s="1" customFormat="1" ht="37.9" customHeight="1">
      <c r="B436" s="29"/>
      <c r="C436" s="131" t="s">
        <v>1275</v>
      </c>
      <c r="D436" s="131" t="s">
        <v>139</v>
      </c>
      <c r="E436" s="132" t="s">
        <v>1276</v>
      </c>
      <c r="F436" s="133" t="s">
        <v>1277</v>
      </c>
      <c r="G436" s="134" t="s">
        <v>383</v>
      </c>
      <c r="H436" s="135">
        <v>0.15</v>
      </c>
      <c r="I436" s="136"/>
      <c r="J436" s="137">
        <f t="shared" si="120"/>
        <v>0</v>
      </c>
      <c r="K436" s="138"/>
      <c r="L436" s="29"/>
      <c r="M436" s="139" t="s">
        <v>1</v>
      </c>
      <c r="N436" s="140" t="s">
        <v>48</v>
      </c>
      <c r="P436" s="141">
        <f t="shared" si="121"/>
        <v>0</v>
      </c>
      <c r="Q436" s="141">
        <v>0</v>
      </c>
      <c r="R436" s="141">
        <f t="shared" si="122"/>
        <v>0</v>
      </c>
      <c r="S436" s="141">
        <v>0</v>
      </c>
      <c r="T436" s="142">
        <f t="shared" si="123"/>
        <v>0</v>
      </c>
      <c r="AR436" s="143" t="s">
        <v>204</v>
      </c>
      <c r="AT436" s="143" t="s">
        <v>139</v>
      </c>
      <c r="AU436" s="143" t="s">
        <v>144</v>
      </c>
      <c r="AY436" s="13" t="s">
        <v>137</v>
      </c>
      <c r="BE436" s="144">
        <f t="shared" si="124"/>
        <v>0</v>
      </c>
      <c r="BF436" s="144">
        <f t="shared" si="125"/>
        <v>0</v>
      </c>
      <c r="BG436" s="144">
        <f t="shared" si="126"/>
        <v>0</v>
      </c>
      <c r="BH436" s="144">
        <f t="shared" si="127"/>
        <v>0</v>
      </c>
      <c r="BI436" s="144">
        <f t="shared" si="128"/>
        <v>0</v>
      </c>
      <c r="BJ436" s="13" t="s">
        <v>144</v>
      </c>
      <c r="BK436" s="144">
        <f t="shared" si="129"/>
        <v>0</v>
      </c>
      <c r="BL436" s="13" t="s">
        <v>204</v>
      </c>
      <c r="BM436" s="143" t="s">
        <v>1278</v>
      </c>
    </row>
    <row r="437" spans="2:65" s="1" customFormat="1" ht="24.2" customHeight="1">
      <c r="B437" s="29"/>
      <c r="C437" s="131" t="s">
        <v>1279</v>
      </c>
      <c r="D437" s="131" t="s">
        <v>139</v>
      </c>
      <c r="E437" s="132" t="s">
        <v>1280</v>
      </c>
      <c r="F437" s="133" t="s">
        <v>1281</v>
      </c>
      <c r="G437" s="134" t="s">
        <v>354</v>
      </c>
      <c r="H437" s="135">
        <v>334</v>
      </c>
      <c r="I437" s="136"/>
      <c r="J437" s="137">
        <f t="shared" si="120"/>
        <v>0</v>
      </c>
      <c r="K437" s="138"/>
      <c r="L437" s="29"/>
      <c r="M437" s="139" t="s">
        <v>1</v>
      </c>
      <c r="N437" s="140" t="s">
        <v>48</v>
      </c>
      <c r="P437" s="141">
        <f t="shared" si="121"/>
        <v>0</v>
      </c>
      <c r="Q437" s="141">
        <v>0</v>
      </c>
      <c r="R437" s="141">
        <f t="shared" si="122"/>
        <v>0</v>
      </c>
      <c r="S437" s="141">
        <v>0</v>
      </c>
      <c r="T437" s="142">
        <f t="shared" si="123"/>
        <v>0</v>
      </c>
      <c r="AR437" s="143" t="s">
        <v>204</v>
      </c>
      <c r="AT437" s="143" t="s">
        <v>139</v>
      </c>
      <c r="AU437" s="143" t="s">
        <v>144</v>
      </c>
      <c r="AY437" s="13" t="s">
        <v>137</v>
      </c>
      <c r="BE437" s="144">
        <f t="shared" si="124"/>
        <v>0</v>
      </c>
      <c r="BF437" s="144">
        <f t="shared" si="125"/>
        <v>0</v>
      </c>
      <c r="BG437" s="144">
        <f t="shared" si="126"/>
        <v>0</v>
      </c>
      <c r="BH437" s="144">
        <f t="shared" si="127"/>
        <v>0</v>
      </c>
      <c r="BI437" s="144">
        <f t="shared" si="128"/>
        <v>0</v>
      </c>
      <c r="BJ437" s="13" t="s">
        <v>144</v>
      </c>
      <c r="BK437" s="144">
        <f t="shared" si="129"/>
        <v>0</v>
      </c>
      <c r="BL437" s="13" t="s">
        <v>204</v>
      </c>
      <c r="BM437" s="143" t="s">
        <v>1282</v>
      </c>
    </row>
    <row r="438" spans="2:65" s="1" customFormat="1" ht="37.9" customHeight="1">
      <c r="B438" s="29"/>
      <c r="C438" s="131" t="s">
        <v>1283</v>
      </c>
      <c r="D438" s="131" t="s">
        <v>139</v>
      </c>
      <c r="E438" s="132" t="s">
        <v>1284</v>
      </c>
      <c r="F438" s="133" t="s">
        <v>1285</v>
      </c>
      <c r="G438" s="134" t="s">
        <v>354</v>
      </c>
      <c r="H438" s="135">
        <v>55</v>
      </c>
      <c r="I438" s="136"/>
      <c r="J438" s="137">
        <f t="shared" si="120"/>
        <v>0</v>
      </c>
      <c r="K438" s="138"/>
      <c r="L438" s="29"/>
      <c r="M438" s="139" t="s">
        <v>1</v>
      </c>
      <c r="N438" s="140" t="s">
        <v>48</v>
      </c>
      <c r="P438" s="141">
        <f t="shared" si="121"/>
        <v>0</v>
      </c>
      <c r="Q438" s="141">
        <v>0</v>
      </c>
      <c r="R438" s="141">
        <f t="shared" si="122"/>
        <v>0</v>
      </c>
      <c r="S438" s="141">
        <v>0</v>
      </c>
      <c r="T438" s="142">
        <f t="shared" si="123"/>
        <v>0</v>
      </c>
      <c r="AR438" s="143" t="s">
        <v>204</v>
      </c>
      <c r="AT438" s="143" t="s">
        <v>139</v>
      </c>
      <c r="AU438" s="143" t="s">
        <v>144</v>
      </c>
      <c r="AY438" s="13" t="s">
        <v>137</v>
      </c>
      <c r="BE438" s="144">
        <f t="shared" si="124"/>
        <v>0</v>
      </c>
      <c r="BF438" s="144">
        <f t="shared" si="125"/>
        <v>0</v>
      </c>
      <c r="BG438" s="144">
        <f t="shared" si="126"/>
        <v>0</v>
      </c>
      <c r="BH438" s="144">
        <f t="shared" si="127"/>
        <v>0</v>
      </c>
      <c r="BI438" s="144">
        <f t="shared" si="128"/>
        <v>0</v>
      </c>
      <c r="BJ438" s="13" t="s">
        <v>144</v>
      </c>
      <c r="BK438" s="144">
        <f t="shared" si="129"/>
        <v>0</v>
      </c>
      <c r="BL438" s="13" t="s">
        <v>204</v>
      </c>
      <c r="BM438" s="143" t="s">
        <v>1286</v>
      </c>
    </row>
    <row r="439" spans="2:65" s="1" customFormat="1" ht="37.9" customHeight="1">
      <c r="B439" s="29"/>
      <c r="C439" s="131" t="s">
        <v>1287</v>
      </c>
      <c r="D439" s="131" t="s">
        <v>139</v>
      </c>
      <c r="E439" s="132" t="s">
        <v>1288</v>
      </c>
      <c r="F439" s="133" t="s">
        <v>1289</v>
      </c>
      <c r="G439" s="134" t="s">
        <v>354</v>
      </c>
      <c r="H439" s="135">
        <v>30</v>
      </c>
      <c r="I439" s="136"/>
      <c r="J439" s="137">
        <f t="shared" si="120"/>
        <v>0</v>
      </c>
      <c r="K439" s="138"/>
      <c r="L439" s="29"/>
      <c r="M439" s="139" t="s">
        <v>1</v>
      </c>
      <c r="N439" s="140" t="s">
        <v>48</v>
      </c>
      <c r="P439" s="141">
        <f t="shared" si="121"/>
        <v>0</v>
      </c>
      <c r="Q439" s="141">
        <v>0</v>
      </c>
      <c r="R439" s="141">
        <f t="shared" si="122"/>
        <v>0</v>
      </c>
      <c r="S439" s="141">
        <v>0</v>
      </c>
      <c r="T439" s="142">
        <f t="shared" si="123"/>
        <v>0</v>
      </c>
      <c r="AR439" s="143" t="s">
        <v>204</v>
      </c>
      <c r="AT439" s="143" t="s">
        <v>139</v>
      </c>
      <c r="AU439" s="143" t="s">
        <v>144</v>
      </c>
      <c r="AY439" s="13" t="s">
        <v>137</v>
      </c>
      <c r="BE439" s="144">
        <f t="shared" si="124"/>
        <v>0</v>
      </c>
      <c r="BF439" s="144">
        <f t="shared" si="125"/>
        <v>0</v>
      </c>
      <c r="BG439" s="144">
        <f t="shared" si="126"/>
        <v>0</v>
      </c>
      <c r="BH439" s="144">
        <f t="shared" si="127"/>
        <v>0</v>
      </c>
      <c r="BI439" s="144">
        <f t="shared" si="128"/>
        <v>0</v>
      </c>
      <c r="BJ439" s="13" t="s">
        <v>144</v>
      </c>
      <c r="BK439" s="144">
        <f t="shared" si="129"/>
        <v>0</v>
      </c>
      <c r="BL439" s="13" t="s">
        <v>204</v>
      </c>
      <c r="BM439" s="143" t="s">
        <v>1290</v>
      </c>
    </row>
    <row r="440" spans="2:65" s="1" customFormat="1" ht="37.9" customHeight="1">
      <c r="B440" s="29"/>
      <c r="C440" s="131" t="s">
        <v>1291</v>
      </c>
      <c r="D440" s="131" t="s">
        <v>139</v>
      </c>
      <c r="E440" s="132" t="s">
        <v>1292</v>
      </c>
      <c r="F440" s="133" t="s">
        <v>1293</v>
      </c>
      <c r="G440" s="134" t="s">
        <v>354</v>
      </c>
      <c r="H440" s="135">
        <v>20</v>
      </c>
      <c r="I440" s="136"/>
      <c r="J440" s="137">
        <f t="shared" si="120"/>
        <v>0</v>
      </c>
      <c r="K440" s="138"/>
      <c r="L440" s="29"/>
      <c r="M440" s="139" t="s">
        <v>1</v>
      </c>
      <c r="N440" s="140" t="s">
        <v>48</v>
      </c>
      <c r="P440" s="141">
        <f t="shared" si="121"/>
        <v>0</v>
      </c>
      <c r="Q440" s="141">
        <v>0</v>
      </c>
      <c r="R440" s="141">
        <f t="shared" si="122"/>
        <v>0</v>
      </c>
      <c r="S440" s="141">
        <v>0</v>
      </c>
      <c r="T440" s="142">
        <f t="shared" si="123"/>
        <v>0</v>
      </c>
      <c r="AR440" s="143" t="s">
        <v>204</v>
      </c>
      <c r="AT440" s="143" t="s">
        <v>139</v>
      </c>
      <c r="AU440" s="143" t="s">
        <v>144</v>
      </c>
      <c r="AY440" s="13" t="s">
        <v>137</v>
      </c>
      <c r="BE440" s="144">
        <f t="shared" si="124"/>
        <v>0</v>
      </c>
      <c r="BF440" s="144">
        <f t="shared" si="125"/>
        <v>0</v>
      </c>
      <c r="BG440" s="144">
        <f t="shared" si="126"/>
        <v>0</v>
      </c>
      <c r="BH440" s="144">
        <f t="shared" si="127"/>
        <v>0</v>
      </c>
      <c r="BI440" s="144">
        <f t="shared" si="128"/>
        <v>0</v>
      </c>
      <c r="BJ440" s="13" t="s">
        <v>144</v>
      </c>
      <c r="BK440" s="144">
        <f t="shared" si="129"/>
        <v>0</v>
      </c>
      <c r="BL440" s="13" t="s">
        <v>204</v>
      </c>
      <c r="BM440" s="143" t="s">
        <v>1294</v>
      </c>
    </row>
    <row r="441" spans="2:65" s="1" customFormat="1" ht="37.9" customHeight="1">
      <c r="B441" s="29"/>
      <c r="C441" s="131" t="s">
        <v>1295</v>
      </c>
      <c r="D441" s="131" t="s">
        <v>139</v>
      </c>
      <c r="E441" s="132" t="s">
        <v>1296</v>
      </c>
      <c r="F441" s="133" t="s">
        <v>1297</v>
      </c>
      <c r="G441" s="134" t="s">
        <v>354</v>
      </c>
      <c r="H441" s="135">
        <v>100</v>
      </c>
      <c r="I441" s="136"/>
      <c r="J441" s="137">
        <f t="shared" si="120"/>
        <v>0</v>
      </c>
      <c r="K441" s="138"/>
      <c r="L441" s="29"/>
      <c r="M441" s="139" t="s">
        <v>1</v>
      </c>
      <c r="N441" s="140" t="s">
        <v>48</v>
      </c>
      <c r="P441" s="141">
        <f t="shared" si="121"/>
        <v>0</v>
      </c>
      <c r="Q441" s="141">
        <v>0</v>
      </c>
      <c r="R441" s="141">
        <f t="shared" si="122"/>
        <v>0</v>
      </c>
      <c r="S441" s="141">
        <v>0</v>
      </c>
      <c r="T441" s="142">
        <f t="shared" si="123"/>
        <v>0</v>
      </c>
      <c r="AR441" s="143" t="s">
        <v>204</v>
      </c>
      <c r="AT441" s="143" t="s">
        <v>139</v>
      </c>
      <c r="AU441" s="143" t="s">
        <v>144</v>
      </c>
      <c r="AY441" s="13" t="s">
        <v>137</v>
      </c>
      <c r="BE441" s="144">
        <f t="shared" si="124"/>
        <v>0</v>
      </c>
      <c r="BF441" s="144">
        <f t="shared" si="125"/>
        <v>0</v>
      </c>
      <c r="BG441" s="144">
        <f t="shared" si="126"/>
        <v>0</v>
      </c>
      <c r="BH441" s="144">
        <f t="shared" si="127"/>
        <v>0</v>
      </c>
      <c r="BI441" s="144">
        <f t="shared" si="128"/>
        <v>0</v>
      </c>
      <c r="BJ441" s="13" t="s">
        <v>144</v>
      </c>
      <c r="BK441" s="144">
        <f t="shared" si="129"/>
        <v>0</v>
      </c>
      <c r="BL441" s="13" t="s">
        <v>204</v>
      </c>
      <c r="BM441" s="143" t="s">
        <v>1298</v>
      </c>
    </row>
    <row r="442" spans="2:65" s="1" customFormat="1" ht="37.9" customHeight="1">
      <c r="B442" s="29"/>
      <c r="C442" s="131" t="s">
        <v>1299</v>
      </c>
      <c r="D442" s="131" t="s">
        <v>139</v>
      </c>
      <c r="E442" s="132" t="s">
        <v>1300</v>
      </c>
      <c r="F442" s="133" t="s">
        <v>1301</v>
      </c>
      <c r="G442" s="134" t="s">
        <v>354</v>
      </c>
      <c r="H442" s="135">
        <v>24</v>
      </c>
      <c r="I442" s="136"/>
      <c r="J442" s="137">
        <f t="shared" si="120"/>
        <v>0</v>
      </c>
      <c r="K442" s="138"/>
      <c r="L442" s="29"/>
      <c r="M442" s="139" t="s">
        <v>1</v>
      </c>
      <c r="N442" s="140" t="s">
        <v>48</v>
      </c>
      <c r="P442" s="141">
        <f t="shared" si="121"/>
        <v>0</v>
      </c>
      <c r="Q442" s="141">
        <v>0</v>
      </c>
      <c r="R442" s="141">
        <f t="shared" si="122"/>
        <v>0</v>
      </c>
      <c r="S442" s="141">
        <v>0</v>
      </c>
      <c r="T442" s="142">
        <f t="shared" si="123"/>
        <v>0</v>
      </c>
      <c r="AR442" s="143" t="s">
        <v>204</v>
      </c>
      <c r="AT442" s="143" t="s">
        <v>139</v>
      </c>
      <c r="AU442" s="143" t="s">
        <v>144</v>
      </c>
      <c r="AY442" s="13" t="s">
        <v>137</v>
      </c>
      <c r="BE442" s="144">
        <f t="shared" si="124"/>
        <v>0</v>
      </c>
      <c r="BF442" s="144">
        <f t="shared" si="125"/>
        <v>0</v>
      </c>
      <c r="BG442" s="144">
        <f t="shared" si="126"/>
        <v>0</v>
      </c>
      <c r="BH442" s="144">
        <f t="shared" si="127"/>
        <v>0</v>
      </c>
      <c r="BI442" s="144">
        <f t="shared" si="128"/>
        <v>0</v>
      </c>
      <c r="BJ442" s="13" t="s">
        <v>144</v>
      </c>
      <c r="BK442" s="144">
        <f t="shared" si="129"/>
        <v>0</v>
      </c>
      <c r="BL442" s="13" t="s">
        <v>204</v>
      </c>
      <c r="BM442" s="143" t="s">
        <v>1302</v>
      </c>
    </row>
    <row r="443" spans="2:65" s="1" customFormat="1" ht="44.25" customHeight="1">
      <c r="B443" s="29"/>
      <c r="C443" s="131" t="s">
        <v>1303</v>
      </c>
      <c r="D443" s="131" t="s">
        <v>139</v>
      </c>
      <c r="E443" s="132" t="s">
        <v>1304</v>
      </c>
      <c r="F443" s="133" t="s">
        <v>1305</v>
      </c>
      <c r="G443" s="134" t="s">
        <v>354</v>
      </c>
      <c r="H443" s="135">
        <v>70</v>
      </c>
      <c r="I443" s="136"/>
      <c r="J443" s="137">
        <f t="shared" si="120"/>
        <v>0</v>
      </c>
      <c r="K443" s="138"/>
      <c r="L443" s="29"/>
      <c r="M443" s="139" t="s">
        <v>1</v>
      </c>
      <c r="N443" s="140" t="s">
        <v>48</v>
      </c>
      <c r="P443" s="141">
        <f t="shared" si="121"/>
        <v>0</v>
      </c>
      <c r="Q443" s="141">
        <v>0</v>
      </c>
      <c r="R443" s="141">
        <f t="shared" si="122"/>
        <v>0</v>
      </c>
      <c r="S443" s="141">
        <v>0</v>
      </c>
      <c r="T443" s="142">
        <f t="shared" si="123"/>
        <v>0</v>
      </c>
      <c r="AR443" s="143" t="s">
        <v>204</v>
      </c>
      <c r="AT443" s="143" t="s">
        <v>139</v>
      </c>
      <c r="AU443" s="143" t="s">
        <v>144</v>
      </c>
      <c r="AY443" s="13" t="s">
        <v>137</v>
      </c>
      <c r="BE443" s="144">
        <f t="shared" si="124"/>
        <v>0</v>
      </c>
      <c r="BF443" s="144">
        <f t="shared" si="125"/>
        <v>0</v>
      </c>
      <c r="BG443" s="144">
        <f t="shared" si="126"/>
        <v>0</v>
      </c>
      <c r="BH443" s="144">
        <f t="shared" si="127"/>
        <v>0</v>
      </c>
      <c r="BI443" s="144">
        <f t="shared" si="128"/>
        <v>0</v>
      </c>
      <c r="BJ443" s="13" t="s">
        <v>144</v>
      </c>
      <c r="BK443" s="144">
        <f t="shared" si="129"/>
        <v>0</v>
      </c>
      <c r="BL443" s="13" t="s">
        <v>204</v>
      </c>
      <c r="BM443" s="143" t="s">
        <v>1306</v>
      </c>
    </row>
    <row r="444" spans="2:65" s="1" customFormat="1" ht="37.9" customHeight="1">
      <c r="B444" s="29"/>
      <c r="C444" s="131" t="s">
        <v>1307</v>
      </c>
      <c r="D444" s="131" t="s">
        <v>139</v>
      </c>
      <c r="E444" s="132" t="s">
        <v>1308</v>
      </c>
      <c r="F444" s="133" t="s">
        <v>1309</v>
      </c>
      <c r="G444" s="134" t="s">
        <v>354</v>
      </c>
      <c r="H444" s="135">
        <v>20</v>
      </c>
      <c r="I444" s="136"/>
      <c r="J444" s="137">
        <f t="shared" si="120"/>
        <v>0</v>
      </c>
      <c r="K444" s="138"/>
      <c r="L444" s="29"/>
      <c r="M444" s="139" t="s">
        <v>1</v>
      </c>
      <c r="N444" s="140" t="s">
        <v>48</v>
      </c>
      <c r="P444" s="141">
        <f t="shared" si="121"/>
        <v>0</v>
      </c>
      <c r="Q444" s="141">
        <v>0</v>
      </c>
      <c r="R444" s="141">
        <f t="shared" si="122"/>
        <v>0</v>
      </c>
      <c r="S444" s="141">
        <v>0</v>
      </c>
      <c r="T444" s="142">
        <f t="shared" si="123"/>
        <v>0</v>
      </c>
      <c r="AR444" s="143" t="s">
        <v>204</v>
      </c>
      <c r="AT444" s="143" t="s">
        <v>139</v>
      </c>
      <c r="AU444" s="143" t="s">
        <v>144</v>
      </c>
      <c r="AY444" s="13" t="s">
        <v>137</v>
      </c>
      <c r="BE444" s="144">
        <f t="shared" si="124"/>
        <v>0</v>
      </c>
      <c r="BF444" s="144">
        <f t="shared" si="125"/>
        <v>0</v>
      </c>
      <c r="BG444" s="144">
        <f t="shared" si="126"/>
        <v>0</v>
      </c>
      <c r="BH444" s="144">
        <f t="shared" si="127"/>
        <v>0</v>
      </c>
      <c r="BI444" s="144">
        <f t="shared" si="128"/>
        <v>0</v>
      </c>
      <c r="BJ444" s="13" t="s">
        <v>144</v>
      </c>
      <c r="BK444" s="144">
        <f t="shared" si="129"/>
        <v>0</v>
      </c>
      <c r="BL444" s="13" t="s">
        <v>204</v>
      </c>
      <c r="BM444" s="143" t="s">
        <v>1310</v>
      </c>
    </row>
    <row r="445" spans="2:65" s="1" customFormat="1" ht="37.9" customHeight="1">
      <c r="B445" s="29"/>
      <c r="C445" s="131" t="s">
        <v>1311</v>
      </c>
      <c r="D445" s="131" t="s">
        <v>139</v>
      </c>
      <c r="E445" s="132" t="s">
        <v>1312</v>
      </c>
      <c r="F445" s="133" t="s">
        <v>1313</v>
      </c>
      <c r="G445" s="134" t="s">
        <v>354</v>
      </c>
      <c r="H445" s="135">
        <v>35</v>
      </c>
      <c r="I445" s="136"/>
      <c r="J445" s="137">
        <f t="shared" si="120"/>
        <v>0</v>
      </c>
      <c r="K445" s="138"/>
      <c r="L445" s="29"/>
      <c r="M445" s="139" t="s">
        <v>1</v>
      </c>
      <c r="N445" s="140" t="s">
        <v>48</v>
      </c>
      <c r="P445" s="141">
        <f t="shared" si="121"/>
        <v>0</v>
      </c>
      <c r="Q445" s="141">
        <v>0</v>
      </c>
      <c r="R445" s="141">
        <f t="shared" si="122"/>
        <v>0</v>
      </c>
      <c r="S445" s="141">
        <v>0</v>
      </c>
      <c r="T445" s="142">
        <f t="shared" si="123"/>
        <v>0</v>
      </c>
      <c r="AR445" s="143" t="s">
        <v>204</v>
      </c>
      <c r="AT445" s="143" t="s">
        <v>139</v>
      </c>
      <c r="AU445" s="143" t="s">
        <v>144</v>
      </c>
      <c r="AY445" s="13" t="s">
        <v>137</v>
      </c>
      <c r="BE445" s="144">
        <f t="shared" si="124"/>
        <v>0</v>
      </c>
      <c r="BF445" s="144">
        <f t="shared" si="125"/>
        <v>0</v>
      </c>
      <c r="BG445" s="144">
        <f t="shared" si="126"/>
        <v>0</v>
      </c>
      <c r="BH445" s="144">
        <f t="shared" si="127"/>
        <v>0</v>
      </c>
      <c r="BI445" s="144">
        <f t="shared" si="128"/>
        <v>0</v>
      </c>
      <c r="BJ445" s="13" t="s">
        <v>144</v>
      </c>
      <c r="BK445" s="144">
        <f t="shared" si="129"/>
        <v>0</v>
      </c>
      <c r="BL445" s="13" t="s">
        <v>204</v>
      </c>
      <c r="BM445" s="143" t="s">
        <v>1314</v>
      </c>
    </row>
    <row r="446" spans="2:65" s="1" customFormat="1" ht="24.2" customHeight="1">
      <c r="B446" s="29"/>
      <c r="C446" s="131" t="s">
        <v>1315</v>
      </c>
      <c r="D446" s="131" t="s">
        <v>139</v>
      </c>
      <c r="E446" s="132" t="s">
        <v>1316</v>
      </c>
      <c r="F446" s="133" t="s">
        <v>1317</v>
      </c>
      <c r="G446" s="134" t="s">
        <v>354</v>
      </c>
      <c r="H446" s="135">
        <v>80</v>
      </c>
      <c r="I446" s="136"/>
      <c r="J446" s="137">
        <f t="shared" si="120"/>
        <v>0</v>
      </c>
      <c r="K446" s="138"/>
      <c r="L446" s="29"/>
      <c r="M446" s="139" t="s">
        <v>1</v>
      </c>
      <c r="N446" s="140" t="s">
        <v>48</v>
      </c>
      <c r="P446" s="141">
        <f t="shared" si="121"/>
        <v>0</v>
      </c>
      <c r="Q446" s="141">
        <v>0</v>
      </c>
      <c r="R446" s="141">
        <f t="shared" si="122"/>
        <v>0</v>
      </c>
      <c r="S446" s="141">
        <v>0</v>
      </c>
      <c r="T446" s="142">
        <f t="shared" si="123"/>
        <v>0</v>
      </c>
      <c r="AR446" s="143" t="s">
        <v>204</v>
      </c>
      <c r="AT446" s="143" t="s">
        <v>139</v>
      </c>
      <c r="AU446" s="143" t="s">
        <v>144</v>
      </c>
      <c r="AY446" s="13" t="s">
        <v>137</v>
      </c>
      <c r="BE446" s="144">
        <f t="shared" si="124"/>
        <v>0</v>
      </c>
      <c r="BF446" s="144">
        <f t="shared" si="125"/>
        <v>0</v>
      </c>
      <c r="BG446" s="144">
        <f t="shared" si="126"/>
        <v>0</v>
      </c>
      <c r="BH446" s="144">
        <f t="shared" si="127"/>
        <v>0</v>
      </c>
      <c r="BI446" s="144">
        <f t="shared" si="128"/>
        <v>0</v>
      </c>
      <c r="BJ446" s="13" t="s">
        <v>144</v>
      </c>
      <c r="BK446" s="144">
        <f t="shared" si="129"/>
        <v>0</v>
      </c>
      <c r="BL446" s="13" t="s">
        <v>204</v>
      </c>
      <c r="BM446" s="143" t="s">
        <v>1318</v>
      </c>
    </row>
    <row r="447" spans="2:65" s="1" customFormat="1" ht="33" customHeight="1">
      <c r="B447" s="29"/>
      <c r="C447" s="131" t="s">
        <v>1319</v>
      </c>
      <c r="D447" s="131" t="s">
        <v>139</v>
      </c>
      <c r="E447" s="132" t="s">
        <v>1320</v>
      </c>
      <c r="F447" s="133" t="s">
        <v>1321</v>
      </c>
      <c r="G447" s="134" t="s">
        <v>354</v>
      </c>
      <c r="H447" s="135">
        <v>40</v>
      </c>
      <c r="I447" s="136"/>
      <c r="J447" s="137">
        <f t="shared" si="120"/>
        <v>0</v>
      </c>
      <c r="K447" s="138"/>
      <c r="L447" s="29"/>
      <c r="M447" s="139" t="s">
        <v>1</v>
      </c>
      <c r="N447" s="140" t="s">
        <v>48</v>
      </c>
      <c r="P447" s="141">
        <f t="shared" si="121"/>
        <v>0</v>
      </c>
      <c r="Q447" s="141">
        <v>0</v>
      </c>
      <c r="R447" s="141">
        <f t="shared" si="122"/>
        <v>0</v>
      </c>
      <c r="S447" s="141">
        <v>0</v>
      </c>
      <c r="T447" s="142">
        <f t="shared" si="123"/>
        <v>0</v>
      </c>
      <c r="AR447" s="143" t="s">
        <v>204</v>
      </c>
      <c r="AT447" s="143" t="s">
        <v>139</v>
      </c>
      <c r="AU447" s="143" t="s">
        <v>144</v>
      </c>
      <c r="AY447" s="13" t="s">
        <v>137</v>
      </c>
      <c r="BE447" s="144">
        <f t="shared" si="124"/>
        <v>0</v>
      </c>
      <c r="BF447" s="144">
        <f t="shared" si="125"/>
        <v>0</v>
      </c>
      <c r="BG447" s="144">
        <f t="shared" si="126"/>
        <v>0</v>
      </c>
      <c r="BH447" s="144">
        <f t="shared" si="127"/>
        <v>0</v>
      </c>
      <c r="BI447" s="144">
        <f t="shared" si="128"/>
        <v>0</v>
      </c>
      <c r="BJ447" s="13" t="s">
        <v>144</v>
      </c>
      <c r="BK447" s="144">
        <f t="shared" si="129"/>
        <v>0</v>
      </c>
      <c r="BL447" s="13" t="s">
        <v>204</v>
      </c>
      <c r="BM447" s="143" t="s">
        <v>1322</v>
      </c>
    </row>
    <row r="448" spans="2:65" s="1" customFormat="1" ht="37.9" customHeight="1">
      <c r="B448" s="29"/>
      <c r="C448" s="131" t="s">
        <v>1323</v>
      </c>
      <c r="D448" s="131" t="s">
        <v>139</v>
      </c>
      <c r="E448" s="132" t="s">
        <v>1324</v>
      </c>
      <c r="F448" s="133" t="s">
        <v>1325</v>
      </c>
      <c r="G448" s="134" t="s">
        <v>354</v>
      </c>
      <c r="H448" s="135">
        <v>40</v>
      </c>
      <c r="I448" s="136"/>
      <c r="J448" s="137">
        <f t="shared" si="120"/>
        <v>0</v>
      </c>
      <c r="K448" s="138"/>
      <c r="L448" s="29"/>
      <c r="M448" s="139" t="s">
        <v>1</v>
      </c>
      <c r="N448" s="140" t="s">
        <v>48</v>
      </c>
      <c r="P448" s="141">
        <f t="shared" si="121"/>
        <v>0</v>
      </c>
      <c r="Q448" s="141">
        <v>0</v>
      </c>
      <c r="R448" s="141">
        <f t="shared" si="122"/>
        <v>0</v>
      </c>
      <c r="S448" s="141">
        <v>0</v>
      </c>
      <c r="T448" s="142">
        <f t="shared" si="123"/>
        <v>0</v>
      </c>
      <c r="AR448" s="143" t="s">
        <v>204</v>
      </c>
      <c r="AT448" s="143" t="s">
        <v>139</v>
      </c>
      <c r="AU448" s="143" t="s">
        <v>144</v>
      </c>
      <c r="AY448" s="13" t="s">
        <v>137</v>
      </c>
      <c r="BE448" s="144">
        <f t="shared" si="124"/>
        <v>0</v>
      </c>
      <c r="BF448" s="144">
        <f t="shared" si="125"/>
        <v>0</v>
      </c>
      <c r="BG448" s="144">
        <f t="shared" si="126"/>
        <v>0</v>
      </c>
      <c r="BH448" s="144">
        <f t="shared" si="127"/>
        <v>0</v>
      </c>
      <c r="BI448" s="144">
        <f t="shared" si="128"/>
        <v>0</v>
      </c>
      <c r="BJ448" s="13" t="s">
        <v>144</v>
      </c>
      <c r="BK448" s="144">
        <f t="shared" si="129"/>
        <v>0</v>
      </c>
      <c r="BL448" s="13" t="s">
        <v>204</v>
      </c>
      <c r="BM448" s="143" t="s">
        <v>1326</v>
      </c>
    </row>
    <row r="449" spans="2:65" s="1" customFormat="1" ht="24.2" customHeight="1">
      <c r="B449" s="29"/>
      <c r="C449" s="131" t="s">
        <v>1327</v>
      </c>
      <c r="D449" s="131" t="s">
        <v>139</v>
      </c>
      <c r="E449" s="132" t="s">
        <v>1328</v>
      </c>
      <c r="F449" s="133" t="s">
        <v>1329</v>
      </c>
      <c r="G449" s="134" t="s">
        <v>1330</v>
      </c>
      <c r="H449" s="135">
        <v>3</v>
      </c>
      <c r="I449" s="136"/>
      <c r="J449" s="137">
        <f t="shared" si="120"/>
        <v>0</v>
      </c>
      <c r="K449" s="138"/>
      <c r="L449" s="29"/>
      <c r="M449" s="139" t="s">
        <v>1</v>
      </c>
      <c r="N449" s="140" t="s">
        <v>48</v>
      </c>
      <c r="P449" s="141">
        <f t="shared" si="121"/>
        <v>0</v>
      </c>
      <c r="Q449" s="141">
        <v>0</v>
      </c>
      <c r="R449" s="141">
        <f t="shared" si="122"/>
        <v>0</v>
      </c>
      <c r="S449" s="141">
        <v>0</v>
      </c>
      <c r="T449" s="142">
        <f t="shared" si="123"/>
        <v>0</v>
      </c>
      <c r="AR449" s="143" t="s">
        <v>204</v>
      </c>
      <c r="AT449" s="143" t="s">
        <v>139</v>
      </c>
      <c r="AU449" s="143" t="s">
        <v>144</v>
      </c>
      <c r="AY449" s="13" t="s">
        <v>137</v>
      </c>
      <c r="BE449" s="144">
        <f t="shared" si="124"/>
        <v>0</v>
      </c>
      <c r="BF449" s="144">
        <f t="shared" si="125"/>
        <v>0</v>
      </c>
      <c r="BG449" s="144">
        <f t="shared" si="126"/>
        <v>0</v>
      </c>
      <c r="BH449" s="144">
        <f t="shared" si="127"/>
        <v>0</v>
      </c>
      <c r="BI449" s="144">
        <f t="shared" si="128"/>
        <v>0</v>
      </c>
      <c r="BJ449" s="13" t="s">
        <v>144</v>
      </c>
      <c r="BK449" s="144">
        <f t="shared" si="129"/>
        <v>0</v>
      </c>
      <c r="BL449" s="13" t="s">
        <v>204</v>
      </c>
      <c r="BM449" s="143" t="s">
        <v>1331</v>
      </c>
    </row>
    <row r="450" spans="2:65" s="1" customFormat="1" ht="33" customHeight="1">
      <c r="B450" s="29"/>
      <c r="C450" s="131" t="s">
        <v>1332</v>
      </c>
      <c r="D450" s="131" t="s">
        <v>139</v>
      </c>
      <c r="E450" s="132" t="s">
        <v>1333</v>
      </c>
      <c r="F450" s="133" t="s">
        <v>1334</v>
      </c>
      <c r="G450" s="134" t="s">
        <v>153</v>
      </c>
      <c r="H450" s="135">
        <v>1</v>
      </c>
      <c r="I450" s="136"/>
      <c r="J450" s="137">
        <f t="shared" si="120"/>
        <v>0</v>
      </c>
      <c r="K450" s="138"/>
      <c r="L450" s="29"/>
      <c r="M450" s="139" t="s">
        <v>1</v>
      </c>
      <c r="N450" s="140" t="s">
        <v>48</v>
      </c>
      <c r="P450" s="141">
        <f t="shared" si="121"/>
        <v>0</v>
      </c>
      <c r="Q450" s="141">
        <v>0</v>
      </c>
      <c r="R450" s="141">
        <f t="shared" si="122"/>
        <v>0</v>
      </c>
      <c r="S450" s="141">
        <v>0</v>
      </c>
      <c r="T450" s="142">
        <f t="shared" si="123"/>
        <v>0</v>
      </c>
      <c r="AR450" s="143" t="s">
        <v>204</v>
      </c>
      <c r="AT450" s="143" t="s">
        <v>139</v>
      </c>
      <c r="AU450" s="143" t="s">
        <v>144</v>
      </c>
      <c r="AY450" s="13" t="s">
        <v>137</v>
      </c>
      <c r="BE450" s="144">
        <f t="shared" si="124"/>
        <v>0</v>
      </c>
      <c r="BF450" s="144">
        <f t="shared" si="125"/>
        <v>0</v>
      </c>
      <c r="BG450" s="144">
        <f t="shared" si="126"/>
        <v>0</v>
      </c>
      <c r="BH450" s="144">
        <f t="shared" si="127"/>
        <v>0</v>
      </c>
      <c r="BI450" s="144">
        <f t="shared" si="128"/>
        <v>0</v>
      </c>
      <c r="BJ450" s="13" t="s">
        <v>144</v>
      </c>
      <c r="BK450" s="144">
        <f t="shared" si="129"/>
        <v>0</v>
      </c>
      <c r="BL450" s="13" t="s">
        <v>204</v>
      </c>
      <c r="BM450" s="143" t="s">
        <v>1335</v>
      </c>
    </row>
    <row r="451" spans="2:65" s="1" customFormat="1" ht="33" customHeight="1">
      <c r="B451" s="29"/>
      <c r="C451" s="131" t="s">
        <v>1336</v>
      </c>
      <c r="D451" s="131" t="s">
        <v>139</v>
      </c>
      <c r="E451" s="132" t="s">
        <v>1337</v>
      </c>
      <c r="F451" s="133" t="s">
        <v>1338</v>
      </c>
      <c r="G451" s="134" t="s">
        <v>153</v>
      </c>
      <c r="H451" s="135">
        <v>1</v>
      </c>
      <c r="I451" s="136"/>
      <c r="J451" s="137">
        <f t="shared" si="120"/>
        <v>0</v>
      </c>
      <c r="K451" s="138"/>
      <c r="L451" s="29"/>
      <c r="M451" s="139" t="s">
        <v>1</v>
      </c>
      <c r="N451" s="140" t="s">
        <v>48</v>
      </c>
      <c r="P451" s="141">
        <f t="shared" si="121"/>
        <v>0</v>
      </c>
      <c r="Q451" s="141">
        <v>0</v>
      </c>
      <c r="R451" s="141">
        <f t="shared" si="122"/>
        <v>0</v>
      </c>
      <c r="S451" s="141">
        <v>0</v>
      </c>
      <c r="T451" s="142">
        <f t="shared" si="123"/>
        <v>0</v>
      </c>
      <c r="AR451" s="143" t="s">
        <v>204</v>
      </c>
      <c r="AT451" s="143" t="s">
        <v>139</v>
      </c>
      <c r="AU451" s="143" t="s">
        <v>144</v>
      </c>
      <c r="AY451" s="13" t="s">
        <v>137</v>
      </c>
      <c r="BE451" s="144">
        <f t="shared" si="124"/>
        <v>0</v>
      </c>
      <c r="BF451" s="144">
        <f t="shared" si="125"/>
        <v>0</v>
      </c>
      <c r="BG451" s="144">
        <f t="shared" si="126"/>
        <v>0</v>
      </c>
      <c r="BH451" s="144">
        <f t="shared" si="127"/>
        <v>0</v>
      </c>
      <c r="BI451" s="144">
        <f t="shared" si="128"/>
        <v>0</v>
      </c>
      <c r="BJ451" s="13" t="s">
        <v>144</v>
      </c>
      <c r="BK451" s="144">
        <f t="shared" si="129"/>
        <v>0</v>
      </c>
      <c r="BL451" s="13" t="s">
        <v>204</v>
      </c>
      <c r="BM451" s="143" t="s">
        <v>1339</v>
      </c>
    </row>
    <row r="452" spans="2:65" s="1" customFormat="1" ht="33" customHeight="1">
      <c r="B452" s="29"/>
      <c r="C452" s="131" t="s">
        <v>1340</v>
      </c>
      <c r="D452" s="131" t="s">
        <v>139</v>
      </c>
      <c r="E452" s="132" t="s">
        <v>1341</v>
      </c>
      <c r="F452" s="133" t="s">
        <v>1342</v>
      </c>
      <c r="G452" s="134" t="s">
        <v>153</v>
      </c>
      <c r="H452" s="135">
        <v>1</v>
      </c>
      <c r="I452" s="136"/>
      <c r="J452" s="137">
        <f t="shared" si="120"/>
        <v>0</v>
      </c>
      <c r="K452" s="138"/>
      <c r="L452" s="29"/>
      <c r="M452" s="139" t="s">
        <v>1</v>
      </c>
      <c r="N452" s="140" t="s">
        <v>48</v>
      </c>
      <c r="P452" s="141">
        <f t="shared" si="121"/>
        <v>0</v>
      </c>
      <c r="Q452" s="141">
        <v>0</v>
      </c>
      <c r="R452" s="141">
        <f t="shared" si="122"/>
        <v>0</v>
      </c>
      <c r="S452" s="141">
        <v>0</v>
      </c>
      <c r="T452" s="142">
        <f t="shared" si="123"/>
        <v>0</v>
      </c>
      <c r="AR452" s="143" t="s">
        <v>204</v>
      </c>
      <c r="AT452" s="143" t="s">
        <v>139</v>
      </c>
      <c r="AU452" s="143" t="s">
        <v>144</v>
      </c>
      <c r="AY452" s="13" t="s">
        <v>137</v>
      </c>
      <c r="BE452" s="144">
        <f t="shared" si="124"/>
        <v>0</v>
      </c>
      <c r="BF452" s="144">
        <f t="shared" si="125"/>
        <v>0</v>
      </c>
      <c r="BG452" s="144">
        <f t="shared" si="126"/>
        <v>0</v>
      </c>
      <c r="BH452" s="144">
        <f t="shared" si="127"/>
        <v>0</v>
      </c>
      <c r="BI452" s="144">
        <f t="shared" si="128"/>
        <v>0</v>
      </c>
      <c r="BJ452" s="13" t="s">
        <v>144</v>
      </c>
      <c r="BK452" s="144">
        <f t="shared" si="129"/>
        <v>0</v>
      </c>
      <c r="BL452" s="13" t="s">
        <v>204</v>
      </c>
      <c r="BM452" s="143" t="s">
        <v>1343</v>
      </c>
    </row>
    <row r="453" spans="2:65" s="1" customFormat="1" ht="24.2" customHeight="1">
      <c r="B453" s="29"/>
      <c r="C453" s="131" t="s">
        <v>1344</v>
      </c>
      <c r="D453" s="131" t="s">
        <v>139</v>
      </c>
      <c r="E453" s="132" t="s">
        <v>1345</v>
      </c>
      <c r="F453" s="133" t="s">
        <v>1346</v>
      </c>
      <c r="G453" s="134" t="s">
        <v>153</v>
      </c>
      <c r="H453" s="135">
        <v>1</v>
      </c>
      <c r="I453" s="136"/>
      <c r="J453" s="137">
        <f t="shared" si="120"/>
        <v>0</v>
      </c>
      <c r="K453" s="138"/>
      <c r="L453" s="29"/>
      <c r="M453" s="139" t="s">
        <v>1</v>
      </c>
      <c r="N453" s="140" t="s">
        <v>48</v>
      </c>
      <c r="P453" s="141">
        <f t="shared" si="121"/>
        <v>0</v>
      </c>
      <c r="Q453" s="141">
        <v>0</v>
      </c>
      <c r="R453" s="141">
        <f t="shared" si="122"/>
        <v>0</v>
      </c>
      <c r="S453" s="141">
        <v>0</v>
      </c>
      <c r="T453" s="142">
        <f t="shared" si="123"/>
        <v>0</v>
      </c>
      <c r="AR453" s="143" t="s">
        <v>204</v>
      </c>
      <c r="AT453" s="143" t="s">
        <v>139</v>
      </c>
      <c r="AU453" s="143" t="s">
        <v>144</v>
      </c>
      <c r="AY453" s="13" t="s">
        <v>137</v>
      </c>
      <c r="BE453" s="144">
        <f t="shared" si="124"/>
        <v>0</v>
      </c>
      <c r="BF453" s="144">
        <f t="shared" si="125"/>
        <v>0</v>
      </c>
      <c r="BG453" s="144">
        <f t="shared" si="126"/>
        <v>0</v>
      </c>
      <c r="BH453" s="144">
        <f t="shared" si="127"/>
        <v>0</v>
      </c>
      <c r="BI453" s="144">
        <f t="shared" si="128"/>
        <v>0</v>
      </c>
      <c r="BJ453" s="13" t="s">
        <v>144</v>
      </c>
      <c r="BK453" s="144">
        <f t="shared" si="129"/>
        <v>0</v>
      </c>
      <c r="BL453" s="13" t="s">
        <v>204</v>
      </c>
      <c r="BM453" s="143" t="s">
        <v>1347</v>
      </c>
    </row>
    <row r="454" spans="2:65" s="1" customFormat="1" ht="37.9" customHeight="1">
      <c r="B454" s="29"/>
      <c r="C454" s="131" t="s">
        <v>1348</v>
      </c>
      <c r="D454" s="131" t="s">
        <v>139</v>
      </c>
      <c r="E454" s="132" t="s">
        <v>1349</v>
      </c>
      <c r="F454" s="133" t="s">
        <v>1350</v>
      </c>
      <c r="G454" s="134" t="s">
        <v>153</v>
      </c>
      <c r="H454" s="135">
        <v>1</v>
      </c>
      <c r="I454" s="136"/>
      <c r="J454" s="137">
        <f t="shared" si="120"/>
        <v>0</v>
      </c>
      <c r="K454" s="138"/>
      <c r="L454" s="29"/>
      <c r="M454" s="139" t="s">
        <v>1</v>
      </c>
      <c r="N454" s="140" t="s">
        <v>48</v>
      </c>
      <c r="P454" s="141">
        <f t="shared" si="121"/>
        <v>0</v>
      </c>
      <c r="Q454" s="141">
        <v>0</v>
      </c>
      <c r="R454" s="141">
        <f t="shared" si="122"/>
        <v>0</v>
      </c>
      <c r="S454" s="141">
        <v>0</v>
      </c>
      <c r="T454" s="142">
        <f t="shared" si="123"/>
        <v>0</v>
      </c>
      <c r="AR454" s="143" t="s">
        <v>204</v>
      </c>
      <c r="AT454" s="143" t="s">
        <v>139</v>
      </c>
      <c r="AU454" s="143" t="s">
        <v>144</v>
      </c>
      <c r="AY454" s="13" t="s">
        <v>137</v>
      </c>
      <c r="BE454" s="144">
        <f t="shared" si="124"/>
        <v>0</v>
      </c>
      <c r="BF454" s="144">
        <f t="shared" si="125"/>
        <v>0</v>
      </c>
      <c r="BG454" s="144">
        <f t="shared" si="126"/>
        <v>0</v>
      </c>
      <c r="BH454" s="144">
        <f t="shared" si="127"/>
        <v>0</v>
      </c>
      <c r="BI454" s="144">
        <f t="shared" si="128"/>
        <v>0</v>
      </c>
      <c r="BJ454" s="13" t="s">
        <v>144</v>
      </c>
      <c r="BK454" s="144">
        <f t="shared" si="129"/>
        <v>0</v>
      </c>
      <c r="BL454" s="13" t="s">
        <v>204</v>
      </c>
      <c r="BM454" s="143" t="s">
        <v>1351</v>
      </c>
    </row>
    <row r="455" spans="2:65" s="1" customFormat="1" ht="24.2" customHeight="1">
      <c r="B455" s="29"/>
      <c r="C455" s="131" t="s">
        <v>1352</v>
      </c>
      <c r="D455" s="131" t="s">
        <v>139</v>
      </c>
      <c r="E455" s="132" t="s">
        <v>1353</v>
      </c>
      <c r="F455" s="133" t="s">
        <v>1354</v>
      </c>
      <c r="G455" s="134" t="s">
        <v>153</v>
      </c>
      <c r="H455" s="135">
        <v>1</v>
      </c>
      <c r="I455" s="136"/>
      <c r="J455" s="137">
        <f t="shared" ref="J455:J486" si="130">ROUND(I455*H455,2)</f>
        <v>0</v>
      </c>
      <c r="K455" s="138"/>
      <c r="L455" s="29"/>
      <c r="M455" s="139" t="s">
        <v>1</v>
      </c>
      <c r="N455" s="140" t="s">
        <v>48</v>
      </c>
      <c r="P455" s="141">
        <f t="shared" ref="P455:P486" si="131">O455*H455</f>
        <v>0</v>
      </c>
      <c r="Q455" s="141">
        <v>0</v>
      </c>
      <c r="R455" s="141">
        <f t="shared" ref="R455:R486" si="132">Q455*H455</f>
        <v>0</v>
      </c>
      <c r="S455" s="141">
        <v>0</v>
      </c>
      <c r="T455" s="142">
        <f t="shared" ref="T455:T486" si="133">S455*H455</f>
        <v>0</v>
      </c>
      <c r="AR455" s="143" t="s">
        <v>204</v>
      </c>
      <c r="AT455" s="143" t="s">
        <v>139</v>
      </c>
      <c r="AU455" s="143" t="s">
        <v>144</v>
      </c>
      <c r="AY455" s="13" t="s">
        <v>137</v>
      </c>
      <c r="BE455" s="144">
        <f t="shared" ref="BE455:BE486" si="134">IF(N455="základná",J455,0)</f>
        <v>0</v>
      </c>
      <c r="BF455" s="144">
        <f t="shared" ref="BF455:BF486" si="135">IF(N455="znížená",J455,0)</f>
        <v>0</v>
      </c>
      <c r="BG455" s="144">
        <f t="shared" ref="BG455:BG486" si="136">IF(N455="zákl. prenesená",J455,0)</f>
        <v>0</v>
      </c>
      <c r="BH455" s="144">
        <f t="shared" ref="BH455:BH486" si="137">IF(N455="zníž. prenesená",J455,0)</f>
        <v>0</v>
      </c>
      <c r="BI455" s="144">
        <f t="shared" ref="BI455:BI486" si="138">IF(N455="nulová",J455,0)</f>
        <v>0</v>
      </c>
      <c r="BJ455" s="13" t="s">
        <v>144</v>
      </c>
      <c r="BK455" s="144">
        <f t="shared" ref="BK455:BK486" si="139">ROUND(I455*H455,2)</f>
        <v>0</v>
      </c>
      <c r="BL455" s="13" t="s">
        <v>204</v>
      </c>
      <c r="BM455" s="143" t="s">
        <v>1355</v>
      </c>
    </row>
    <row r="456" spans="2:65" s="1" customFormat="1" ht="24.2" customHeight="1">
      <c r="B456" s="29"/>
      <c r="C456" s="131" t="s">
        <v>1356</v>
      </c>
      <c r="D456" s="131" t="s">
        <v>139</v>
      </c>
      <c r="E456" s="132" t="s">
        <v>1357</v>
      </c>
      <c r="F456" s="133" t="s">
        <v>1358</v>
      </c>
      <c r="G456" s="134" t="s">
        <v>153</v>
      </c>
      <c r="H456" s="135">
        <v>1</v>
      </c>
      <c r="I456" s="136"/>
      <c r="J456" s="137">
        <f t="shared" si="130"/>
        <v>0</v>
      </c>
      <c r="K456" s="138"/>
      <c r="L456" s="29"/>
      <c r="M456" s="139" t="s">
        <v>1</v>
      </c>
      <c r="N456" s="140" t="s">
        <v>48</v>
      </c>
      <c r="P456" s="141">
        <f t="shared" si="131"/>
        <v>0</v>
      </c>
      <c r="Q456" s="141">
        <v>0</v>
      </c>
      <c r="R456" s="141">
        <f t="shared" si="132"/>
        <v>0</v>
      </c>
      <c r="S456" s="141">
        <v>0</v>
      </c>
      <c r="T456" s="142">
        <f t="shared" si="133"/>
        <v>0</v>
      </c>
      <c r="AR456" s="143" t="s">
        <v>204</v>
      </c>
      <c r="AT456" s="143" t="s">
        <v>139</v>
      </c>
      <c r="AU456" s="143" t="s">
        <v>144</v>
      </c>
      <c r="AY456" s="13" t="s">
        <v>137</v>
      </c>
      <c r="BE456" s="144">
        <f t="shared" si="134"/>
        <v>0</v>
      </c>
      <c r="BF456" s="144">
        <f t="shared" si="135"/>
        <v>0</v>
      </c>
      <c r="BG456" s="144">
        <f t="shared" si="136"/>
        <v>0</v>
      </c>
      <c r="BH456" s="144">
        <f t="shared" si="137"/>
        <v>0</v>
      </c>
      <c r="BI456" s="144">
        <f t="shared" si="138"/>
        <v>0</v>
      </c>
      <c r="BJ456" s="13" t="s">
        <v>144</v>
      </c>
      <c r="BK456" s="144">
        <f t="shared" si="139"/>
        <v>0</v>
      </c>
      <c r="BL456" s="13" t="s">
        <v>204</v>
      </c>
      <c r="BM456" s="143" t="s">
        <v>1359</v>
      </c>
    </row>
    <row r="457" spans="2:65" s="1" customFormat="1" ht="24.2" customHeight="1">
      <c r="B457" s="29"/>
      <c r="C457" s="131" t="s">
        <v>1360</v>
      </c>
      <c r="D457" s="131" t="s">
        <v>139</v>
      </c>
      <c r="E457" s="132" t="s">
        <v>1361</v>
      </c>
      <c r="F457" s="133" t="s">
        <v>1362</v>
      </c>
      <c r="G457" s="134" t="s">
        <v>153</v>
      </c>
      <c r="H457" s="135">
        <v>1</v>
      </c>
      <c r="I457" s="136"/>
      <c r="J457" s="137">
        <f t="shared" si="130"/>
        <v>0</v>
      </c>
      <c r="K457" s="138"/>
      <c r="L457" s="29"/>
      <c r="M457" s="139" t="s">
        <v>1</v>
      </c>
      <c r="N457" s="140" t="s">
        <v>48</v>
      </c>
      <c r="P457" s="141">
        <f t="shared" si="131"/>
        <v>0</v>
      </c>
      <c r="Q457" s="141">
        <v>0</v>
      </c>
      <c r="R457" s="141">
        <f t="shared" si="132"/>
        <v>0</v>
      </c>
      <c r="S457" s="141">
        <v>0</v>
      </c>
      <c r="T457" s="142">
        <f t="shared" si="133"/>
        <v>0</v>
      </c>
      <c r="AR457" s="143" t="s">
        <v>204</v>
      </c>
      <c r="AT457" s="143" t="s">
        <v>139</v>
      </c>
      <c r="AU457" s="143" t="s">
        <v>144</v>
      </c>
      <c r="AY457" s="13" t="s">
        <v>137</v>
      </c>
      <c r="BE457" s="144">
        <f t="shared" si="134"/>
        <v>0</v>
      </c>
      <c r="BF457" s="144">
        <f t="shared" si="135"/>
        <v>0</v>
      </c>
      <c r="BG457" s="144">
        <f t="shared" si="136"/>
        <v>0</v>
      </c>
      <c r="BH457" s="144">
        <f t="shared" si="137"/>
        <v>0</v>
      </c>
      <c r="BI457" s="144">
        <f t="shared" si="138"/>
        <v>0</v>
      </c>
      <c r="BJ457" s="13" t="s">
        <v>144</v>
      </c>
      <c r="BK457" s="144">
        <f t="shared" si="139"/>
        <v>0</v>
      </c>
      <c r="BL457" s="13" t="s">
        <v>204</v>
      </c>
      <c r="BM457" s="143" t="s">
        <v>1363</v>
      </c>
    </row>
    <row r="458" spans="2:65" s="1" customFormat="1" ht="24.2" customHeight="1">
      <c r="B458" s="29"/>
      <c r="C458" s="131" t="s">
        <v>1364</v>
      </c>
      <c r="D458" s="131" t="s">
        <v>139</v>
      </c>
      <c r="E458" s="132" t="s">
        <v>1365</v>
      </c>
      <c r="F458" s="133" t="s">
        <v>1366</v>
      </c>
      <c r="G458" s="134" t="s">
        <v>153</v>
      </c>
      <c r="H458" s="135">
        <v>1</v>
      </c>
      <c r="I458" s="136"/>
      <c r="J458" s="137">
        <f t="shared" si="130"/>
        <v>0</v>
      </c>
      <c r="K458" s="138"/>
      <c r="L458" s="29"/>
      <c r="M458" s="139" t="s">
        <v>1</v>
      </c>
      <c r="N458" s="140" t="s">
        <v>48</v>
      </c>
      <c r="P458" s="141">
        <f t="shared" si="131"/>
        <v>0</v>
      </c>
      <c r="Q458" s="141">
        <v>0</v>
      </c>
      <c r="R458" s="141">
        <f t="shared" si="132"/>
        <v>0</v>
      </c>
      <c r="S458" s="141">
        <v>0</v>
      </c>
      <c r="T458" s="142">
        <f t="shared" si="133"/>
        <v>0</v>
      </c>
      <c r="AR458" s="143" t="s">
        <v>204</v>
      </c>
      <c r="AT458" s="143" t="s">
        <v>139</v>
      </c>
      <c r="AU458" s="143" t="s">
        <v>144</v>
      </c>
      <c r="AY458" s="13" t="s">
        <v>137</v>
      </c>
      <c r="BE458" s="144">
        <f t="shared" si="134"/>
        <v>0</v>
      </c>
      <c r="BF458" s="144">
        <f t="shared" si="135"/>
        <v>0</v>
      </c>
      <c r="BG458" s="144">
        <f t="shared" si="136"/>
        <v>0</v>
      </c>
      <c r="BH458" s="144">
        <f t="shared" si="137"/>
        <v>0</v>
      </c>
      <c r="BI458" s="144">
        <f t="shared" si="138"/>
        <v>0</v>
      </c>
      <c r="BJ458" s="13" t="s">
        <v>144</v>
      </c>
      <c r="BK458" s="144">
        <f t="shared" si="139"/>
        <v>0</v>
      </c>
      <c r="BL458" s="13" t="s">
        <v>204</v>
      </c>
      <c r="BM458" s="143" t="s">
        <v>1367</v>
      </c>
    </row>
    <row r="459" spans="2:65" s="1" customFormat="1" ht="24.2" customHeight="1">
      <c r="B459" s="29"/>
      <c r="C459" s="131" t="s">
        <v>1368</v>
      </c>
      <c r="D459" s="131" t="s">
        <v>139</v>
      </c>
      <c r="E459" s="132" t="s">
        <v>1369</v>
      </c>
      <c r="F459" s="133" t="s">
        <v>1370</v>
      </c>
      <c r="G459" s="134" t="s">
        <v>458</v>
      </c>
      <c r="H459" s="156"/>
      <c r="I459" s="136"/>
      <c r="J459" s="137">
        <f t="shared" si="130"/>
        <v>0</v>
      </c>
      <c r="K459" s="138"/>
      <c r="L459" s="29"/>
      <c r="M459" s="139" t="s">
        <v>1</v>
      </c>
      <c r="N459" s="140" t="s">
        <v>48</v>
      </c>
      <c r="P459" s="141">
        <f t="shared" si="131"/>
        <v>0</v>
      </c>
      <c r="Q459" s="141">
        <v>0</v>
      </c>
      <c r="R459" s="141">
        <f t="shared" si="132"/>
        <v>0</v>
      </c>
      <c r="S459" s="141">
        <v>0</v>
      </c>
      <c r="T459" s="142">
        <f t="shared" si="133"/>
        <v>0</v>
      </c>
      <c r="AR459" s="143" t="s">
        <v>204</v>
      </c>
      <c r="AT459" s="143" t="s">
        <v>139</v>
      </c>
      <c r="AU459" s="143" t="s">
        <v>144</v>
      </c>
      <c r="AY459" s="13" t="s">
        <v>137</v>
      </c>
      <c r="BE459" s="144">
        <f t="shared" si="134"/>
        <v>0</v>
      </c>
      <c r="BF459" s="144">
        <f t="shared" si="135"/>
        <v>0</v>
      </c>
      <c r="BG459" s="144">
        <f t="shared" si="136"/>
        <v>0</v>
      </c>
      <c r="BH459" s="144">
        <f t="shared" si="137"/>
        <v>0</v>
      </c>
      <c r="BI459" s="144">
        <f t="shared" si="138"/>
        <v>0</v>
      </c>
      <c r="BJ459" s="13" t="s">
        <v>144</v>
      </c>
      <c r="BK459" s="144">
        <f t="shared" si="139"/>
        <v>0</v>
      </c>
      <c r="BL459" s="13" t="s">
        <v>204</v>
      </c>
      <c r="BM459" s="143" t="s">
        <v>1371</v>
      </c>
    </row>
    <row r="460" spans="2:65" s="1" customFormat="1" ht="24.2" customHeight="1">
      <c r="B460" s="29"/>
      <c r="C460" s="131" t="s">
        <v>1372</v>
      </c>
      <c r="D460" s="131" t="s">
        <v>139</v>
      </c>
      <c r="E460" s="132" t="s">
        <v>1373</v>
      </c>
      <c r="F460" s="133" t="s">
        <v>1374</v>
      </c>
      <c r="G460" s="134" t="s">
        <v>354</v>
      </c>
      <c r="H460" s="135">
        <v>285</v>
      </c>
      <c r="I460" s="136"/>
      <c r="J460" s="137">
        <f t="shared" si="130"/>
        <v>0</v>
      </c>
      <c r="K460" s="138"/>
      <c r="L460" s="29"/>
      <c r="M460" s="139" t="s">
        <v>1</v>
      </c>
      <c r="N460" s="140" t="s">
        <v>48</v>
      </c>
      <c r="P460" s="141">
        <f t="shared" si="131"/>
        <v>0</v>
      </c>
      <c r="Q460" s="141">
        <v>0</v>
      </c>
      <c r="R460" s="141">
        <f t="shared" si="132"/>
        <v>0</v>
      </c>
      <c r="S460" s="141">
        <v>0</v>
      </c>
      <c r="T460" s="142">
        <f t="shared" si="133"/>
        <v>0</v>
      </c>
      <c r="AR460" s="143" t="s">
        <v>204</v>
      </c>
      <c r="AT460" s="143" t="s">
        <v>139</v>
      </c>
      <c r="AU460" s="143" t="s">
        <v>144</v>
      </c>
      <c r="AY460" s="13" t="s">
        <v>137</v>
      </c>
      <c r="BE460" s="144">
        <f t="shared" si="134"/>
        <v>0</v>
      </c>
      <c r="BF460" s="144">
        <f t="shared" si="135"/>
        <v>0</v>
      </c>
      <c r="BG460" s="144">
        <f t="shared" si="136"/>
        <v>0</v>
      </c>
      <c r="BH460" s="144">
        <f t="shared" si="137"/>
        <v>0</v>
      </c>
      <c r="BI460" s="144">
        <f t="shared" si="138"/>
        <v>0</v>
      </c>
      <c r="BJ460" s="13" t="s">
        <v>144</v>
      </c>
      <c r="BK460" s="144">
        <f t="shared" si="139"/>
        <v>0</v>
      </c>
      <c r="BL460" s="13" t="s">
        <v>204</v>
      </c>
      <c r="BM460" s="143" t="s">
        <v>1375</v>
      </c>
    </row>
    <row r="461" spans="2:65" s="1" customFormat="1" ht="33" customHeight="1">
      <c r="B461" s="29"/>
      <c r="C461" s="131" t="s">
        <v>1376</v>
      </c>
      <c r="D461" s="131" t="s">
        <v>139</v>
      </c>
      <c r="E461" s="132" t="s">
        <v>1377</v>
      </c>
      <c r="F461" s="133" t="s">
        <v>1378</v>
      </c>
      <c r="G461" s="134" t="s">
        <v>383</v>
      </c>
      <c r="H461" s="135">
        <v>0.6</v>
      </c>
      <c r="I461" s="136"/>
      <c r="J461" s="137">
        <f t="shared" si="130"/>
        <v>0</v>
      </c>
      <c r="K461" s="138"/>
      <c r="L461" s="29"/>
      <c r="M461" s="139" t="s">
        <v>1</v>
      </c>
      <c r="N461" s="140" t="s">
        <v>48</v>
      </c>
      <c r="P461" s="141">
        <f t="shared" si="131"/>
        <v>0</v>
      </c>
      <c r="Q461" s="141">
        <v>0</v>
      </c>
      <c r="R461" s="141">
        <f t="shared" si="132"/>
        <v>0</v>
      </c>
      <c r="S461" s="141">
        <v>0</v>
      </c>
      <c r="T461" s="142">
        <f t="shared" si="133"/>
        <v>0</v>
      </c>
      <c r="AR461" s="143" t="s">
        <v>204</v>
      </c>
      <c r="AT461" s="143" t="s">
        <v>139</v>
      </c>
      <c r="AU461" s="143" t="s">
        <v>144</v>
      </c>
      <c r="AY461" s="13" t="s">
        <v>137</v>
      </c>
      <c r="BE461" s="144">
        <f t="shared" si="134"/>
        <v>0</v>
      </c>
      <c r="BF461" s="144">
        <f t="shared" si="135"/>
        <v>0</v>
      </c>
      <c r="BG461" s="144">
        <f t="shared" si="136"/>
        <v>0</v>
      </c>
      <c r="BH461" s="144">
        <f t="shared" si="137"/>
        <v>0</v>
      </c>
      <c r="BI461" s="144">
        <f t="shared" si="138"/>
        <v>0</v>
      </c>
      <c r="BJ461" s="13" t="s">
        <v>144</v>
      </c>
      <c r="BK461" s="144">
        <f t="shared" si="139"/>
        <v>0</v>
      </c>
      <c r="BL461" s="13" t="s">
        <v>204</v>
      </c>
      <c r="BM461" s="143" t="s">
        <v>1379</v>
      </c>
    </row>
    <row r="462" spans="2:65" s="1" customFormat="1" ht="24.2" customHeight="1">
      <c r="B462" s="29"/>
      <c r="C462" s="131" t="s">
        <v>1380</v>
      </c>
      <c r="D462" s="131" t="s">
        <v>139</v>
      </c>
      <c r="E462" s="132" t="s">
        <v>1381</v>
      </c>
      <c r="F462" s="133" t="s">
        <v>1382</v>
      </c>
      <c r="G462" s="134" t="s">
        <v>354</v>
      </c>
      <c r="H462" s="135">
        <v>240</v>
      </c>
      <c r="I462" s="136"/>
      <c r="J462" s="137">
        <f t="shared" si="130"/>
        <v>0</v>
      </c>
      <c r="K462" s="138"/>
      <c r="L462" s="29"/>
      <c r="M462" s="139" t="s">
        <v>1</v>
      </c>
      <c r="N462" s="140" t="s">
        <v>48</v>
      </c>
      <c r="P462" s="141">
        <f t="shared" si="131"/>
        <v>0</v>
      </c>
      <c r="Q462" s="141">
        <v>0</v>
      </c>
      <c r="R462" s="141">
        <f t="shared" si="132"/>
        <v>0</v>
      </c>
      <c r="S462" s="141">
        <v>0</v>
      </c>
      <c r="T462" s="142">
        <f t="shared" si="133"/>
        <v>0</v>
      </c>
      <c r="AR462" s="143" t="s">
        <v>204</v>
      </c>
      <c r="AT462" s="143" t="s">
        <v>139</v>
      </c>
      <c r="AU462" s="143" t="s">
        <v>144</v>
      </c>
      <c r="AY462" s="13" t="s">
        <v>137</v>
      </c>
      <c r="BE462" s="144">
        <f t="shared" si="134"/>
        <v>0</v>
      </c>
      <c r="BF462" s="144">
        <f t="shared" si="135"/>
        <v>0</v>
      </c>
      <c r="BG462" s="144">
        <f t="shared" si="136"/>
        <v>0</v>
      </c>
      <c r="BH462" s="144">
        <f t="shared" si="137"/>
        <v>0</v>
      </c>
      <c r="BI462" s="144">
        <f t="shared" si="138"/>
        <v>0</v>
      </c>
      <c r="BJ462" s="13" t="s">
        <v>144</v>
      </c>
      <c r="BK462" s="144">
        <f t="shared" si="139"/>
        <v>0</v>
      </c>
      <c r="BL462" s="13" t="s">
        <v>204</v>
      </c>
      <c r="BM462" s="143" t="s">
        <v>1383</v>
      </c>
    </row>
    <row r="463" spans="2:65" s="1" customFormat="1" ht="24.2" customHeight="1">
      <c r="B463" s="29"/>
      <c r="C463" s="131" t="s">
        <v>1384</v>
      </c>
      <c r="D463" s="131" t="s">
        <v>139</v>
      </c>
      <c r="E463" s="132" t="s">
        <v>1385</v>
      </c>
      <c r="F463" s="133" t="s">
        <v>1386</v>
      </c>
      <c r="G463" s="134" t="s">
        <v>354</v>
      </c>
      <c r="H463" s="135">
        <v>30</v>
      </c>
      <c r="I463" s="136"/>
      <c r="J463" s="137">
        <f t="shared" si="130"/>
        <v>0</v>
      </c>
      <c r="K463" s="138"/>
      <c r="L463" s="29"/>
      <c r="M463" s="139" t="s">
        <v>1</v>
      </c>
      <c r="N463" s="140" t="s">
        <v>48</v>
      </c>
      <c r="P463" s="141">
        <f t="shared" si="131"/>
        <v>0</v>
      </c>
      <c r="Q463" s="141">
        <v>0</v>
      </c>
      <c r="R463" s="141">
        <f t="shared" si="132"/>
        <v>0</v>
      </c>
      <c r="S463" s="141">
        <v>0</v>
      </c>
      <c r="T463" s="142">
        <f t="shared" si="133"/>
        <v>0</v>
      </c>
      <c r="AR463" s="143" t="s">
        <v>204</v>
      </c>
      <c r="AT463" s="143" t="s">
        <v>139</v>
      </c>
      <c r="AU463" s="143" t="s">
        <v>144</v>
      </c>
      <c r="AY463" s="13" t="s">
        <v>137</v>
      </c>
      <c r="BE463" s="144">
        <f t="shared" si="134"/>
        <v>0</v>
      </c>
      <c r="BF463" s="144">
        <f t="shared" si="135"/>
        <v>0</v>
      </c>
      <c r="BG463" s="144">
        <f t="shared" si="136"/>
        <v>0</v>
      </c>
      <c r="BH463" s="144">
        <f t="shared" si="137"/>
        <v>0</v>
      </c>
      <c r="BI463" s="144">
        <f t="shared" si="138"/>
        <v>0</v>
      </c>
      <c r="BJ463" s="13" t="s">
        <v>144</v>
      </c>
      <c r="BK463" s="144">
        <f t="shared" si="139"/>
        <v>0</v>
      </c>
      <c r="BL463" s="13" t="s">
        <v>204</v>
      </c>
      <c r="BM463" s="143" t="s">
        <v>1387</v>
      </c>
    </row>
    <row r="464" spans="2:65" s="1" customFormat="1" ht="24.2" customHeight="1">
      <c r="B464" s="29"/>
      <c r="C464" s="131" t="s">
        <v>1388</v>
      </c>
      <c r="D464" s="131" t="s">
        <v>139</v>
      </c>
      <c r="E464" s="132" t="s">
        <v>1389</v>
      </c>
      <c r="F464" s="133" t="s">
        <v>1390</v>
      </c>
      <c r="G464" s="134" t="s">
        <v>354</v>
      </c>
      <c r="H464" s="135">
        <v>100</v>
      </c>
      <c r="I464" s="136"/>
      <c r="J464" s="137">
        <f t="shared" si="130"/>
        <v>0</v>
      </c>
      <c r="K464" s="138"/>
      <c r="L464" s="29"/>
      <c r="M464" s="139" t="s">
        <v>1</v>
      </c>
      <c r="N464" s="140" t="s">
        <v>48</v>
      </c>
      <c r="P464" s="141">
        <f t="shared" si="131"/>
        <v>0</v>
      </c>
      <c r="Q464" s="141">
        <v>0</v>
      </c>
      <c r="R464" s="141">
        <f t="shared" si="132"/>
        <v>0</v>
      </c>
      <c r="S464" s="141">
        <v>0</v>
      </c>
      <c r="T464" s="142">
        <f t="shared" si="133"/>
        <v>0</v>
      </c>
      <c r="AR464" s="143" t="s">
        <v>204</v>
      </c>
      <c r="AT464" s="143" t="s">
        <v>139</v>
      </c>
      <c r="AU464" s="143" t="s">
        <v>144</v>
      </c>
      <c r="AY464" s="13" t="s">
        <v>137</v>
      </c>
      <c r="BE464" s="144">
        <f t="shared" si="134"/>
        <v>0</v>
      </c>
      <c r="BF464" s="144">
        <f t="shared" si="135"/>
        <v>0</v>
      </c>
      <c r="BG464" s="144">
        <f t="shared" si="136"/>
        <v>0</v>
      </c>
      <c r="BH464" s="144">
        <f t="shared" si="137"/>
        <v>0</v>
      </c>
      <c r="BI464" s="144">
        <f t="shared" si="138"/>
        <v>0</v>
      </c>
      <c r="BJ464" s="13" t="s">
        <v>144</v>
      </c>
      <c r="BK464" s="144">
        <f t="shared" si="139"/>
        <v>0</v>
      </c>
      <c r="BL464" s="13" t="s">
        <v>204</v>
      </c>
      <c r="BM464" s="143" t="s">
        <v>1391</v>
      </c>
    </row>
    <row r="465" spans="2:65" s="1" customFormat="1" ht="24.2" customHeight="1">
      <c r="B465" s="29"/>
      <c r="C465" s="131" t="s">
        <v>1392</v>
      </c>
      <c r="D465" s="131" t="s">
        <v>139</v>
      </c>
      <c r="E465" s="132" t="s">
        <v>1393</v>
      </c>
      <c r="F465" s="133" t="s">
        <v>1394</v>
      </c>
      <c r="G465" s="134" t="s">
        <v>354</v>
      </c>
      <c r="H465" s="135">
        <v>70</v>
      </c>
      <c r="I465" s="136"/>
      <c r="J465" s="137">
        <f t="shared" si="130"/>
        <v>0</v>
      </c>
      <c r="K465" s="138"/>
      <c r="L465" s="29"/>
      <c r="M465" s="139" t="s">
        <v>1</v>
      </c>
      <c r="N465" s="140" t="s">
        <v>48</v>
      </c>
      <c r="P465" s="141">
        <f t="shared" si="131"/>
        <v>0</v>
      </c>
      <c r="Q465" s="141">
        <v>0</v>
      </c>
      <c r="R465" s="141">
        <f t="shared" si="132"/>
        <v>0</v>
      </c>
      <c r="S465" s="141">
        <v>0</v>
      </c>
      <c r="T465" s="142">
        <f t="shared" si="133"/>
        <v>0</v>
      </c>
      <c r="AR465" s="143" t="s">
        <v>204</v>
      </c>
      <c r="AT465" s="143" t="s">
        <v>139</v>
      </c>
      <c r="AU465" s="143" t="s">
        <v>144</v>
      </c>
      <c r="AY465" s="13" t="s">
        <v>137</v>
      </c>
      <c r="BE465" s="144">
        <f t="shared" si="134"/>
        <v>0</v>
      </c>
      <c r="BF465" s="144">
        <f t="shared" si="135"/>
        <v>0</v>
      </c>
      <c r="BG465" s="144">
        <f t="shared" si="136"/>
        <v>0</v>
      </c>
      <c r="BH465" s="144">
        <f t="shared" si="137"/>
        <v>0</v>
      </c>
      <c r="BI465" s="144">
        <f t="shared" si="138"/>
        <v>0</v>
      </c>
      <c r="BJ465" s="13" t="s">
        <v>144</v>
      </c>
      <c r="BK465" s="144">
        <f t="shared" si="139"/>
        <v>0</v>
      </c>
      <c r="BL465" s="13" t="s">
        <v>204</v>
      </c>
      <c r="BM465" s="143" t="s">
        <v>1395</v>
      </c>
    </row>
    <row r="466" spans="2:65" s="1" customFormat="1" ht="24.2" customHeight="1">
      <c r="B466" s="29"/>
      <c r="C466" s="131" t="s">
        <v>1396</v>
      </c>
      <c r="D466" s="131" t="s">
        <v>139</v>
      </c>
      <c r="E466" s="132" t="s">
        <v>1397</v>
      </c>
      <c r="F466" s="133" t="s">
        <v>1398</v>
      </c>
      <c r="G466" s="134" t="s">
        <v>354</v>
      </c>
      <c r="H466" s="135">
        <v>40</v>
      </c>
      <c r="I466" s="136"/>
      <c r="J466" s="137">
        <f t="shared" si="130"/>
        <v>0</v>
      </c>
      <c r="K466" s="138"/>
      <c r="L466" s="29"/>
      <c r="M466" s="139" t="s">
        <v>1</v>
      </c>
      <c r="N466" s="140" t="s">
        <v>48</v>
      </c>
      <c r="P466" s="141">
        <f t="shared" si="131"/>
        <v>0</v>
      </c>
      <c r="Q466" s="141">
        <v>0</v>
      </c>
      <c r="R466" s="141">
        <f t="shared" si="132"/>
        <v>0</v>
      </c>
      <c r="S466" s="141">
        <v>0</v>
      </c>
      <c r="T466" s="142">
        <f t="shared" si="133"/>
        <v>0</v>
      </c>
      <c r="AR466" s="143" t="s">
        <v>204</v>
      </c>
      <c r="AT466" s="143" t="s">
        <v>139</v>
      </c>
      <c r="AU466" s="143" t="s">
        <v>144</v>
      </c>
      <c r="AY466" s="13" t="s">
        <v>137</v>
      </c>
      <c r="BE466" s="144">
        <f t="shared" si="134"/>
        <v>0</v>
      </c>
      <c r="BF466" s="144">
        <f t="shared" si="135"/>
        <v>0</v>
      </c>
      <c r="BG466" s="144">
        <f t="shared" si="136"/>
        <v>0</v>
      </c>
      <c r="BH466" s="144">
        <f t="shared" si="137"/>
        <v>0</v>
      </c>
      <c r="BI466" s="144">
        <f t="shared" si="138"/>
        <v>0</v>
      </c>
      <c r="BJ466" s="13" t="s">
        <v>144</v>
      </c>
      <c r="BK466" s="144">
        <f t="shared" si="139"/>
        <v>0</v>
      </c>
      <c r="BL466" s="13" t="s">
        <v>204</v>
      </c>
      <c r="BM466" s="143" t="s">
        <v>1399</v>
      </c>
    </row>
    <row r="467" spans="2:65" s="1" customFormat="1" ht="24.2" customHeight="1">
      <c r="B467" s="29"/>
      <c r="C467" s="131" t="s">
        <v>1400</v>
      </c>
      <c r="D467" s="131" t="s">
        <v>139</v>
      </c>
      <c r="E467" s="132" t="s">
        <v>1401</v>
      </c>
      <c r="F467" s="133" t="s">
        <v>1402</v>
      </c>
      <c r="G467" s="134" t="s">
        <v>354</v>
      </c>
      <c r="H467" s="135">
        <v>24</v>
      </c>
      <c r="I467" s="136"/>
      <c r="J467" s="137">
        <f t="shared" si="130"/>
        <v>0</v>
      </c>
      <c r="K467" s="138"/>
      <c r="L467" s="29"/>
      <c r="M467" s="139" t="s">
        <v>1</v>
      </c>
      <c r="N467" s="140" t="s">
        <v>48</v>
      </c>
      <c r="P467" s="141">
        <f t="shared" si="131"/>
        <v>0</v>
      </c>
      <c r="Q467" s="141">
        <v>0</v>
      </c>
      <c r="R467" s="141">
        <f t="shared" si="132"/>
        <v>0</v>
      </c>
      <c r="S467" s="141">
        <v>0</v>
      </c>
      <c r="T467" s="142">
        <f t="shared" si="133"/>
        <v>0</v>
      </c>
      <c r="AR467" s="143" t="s">
        <v>204</v>
      </c>
      <c r="AT467" s="143" t="s">
        <v>139</v>
      </c>
      <c r="AU467" s="143" t="s">
        <v>144</v>
      </c>
      <c r="AY467" s="13" t="s">
        <v>137</v>
      </c>
      <c r="BE467" s="144">
        <f t="shared" si="134"/>
        <v>0</v>
      </c>
      <c r="BF467" s="144">
        <f t="shared" si="135"/>
        <v>0</v>
      </c>
      <c r="BG467" s="144">
        <f t="shared" si="136"/>
        <v>0</v>
      </c>
      <c r="BH467" s="144">
        <f t="shared" si="137"/>
        <v>0</v>
      </c>
      <c r="BI467" s="144">
        <f t="shared" si="138"/>
        <v>0</v>
      </c>
      <c r="BJ467" s="13" t="s">
        <v>144</v>
      </c>
      <c r="BK467" s="144">
        <f t="shared" si="139"/>
        <v>0</v>
      </c>
      <c r="BL467" s="13" t="s">
        <v>204</v>
      </c>
      <c r="BM467" s="143" t="s">
        <v>1403</v>
      </c>
    </row>
    <row r="468" spans="2:65" s="1" customFormat="1" ht="24.2" customHeight="1">
      <c r="B468" s="29"/>
      <c r="C468" s="131" t="s">
        <v>1404</v>
      </c>
      <c r="D468" s="131" t="s">
        <v>139</v>
      </c>
      <c r="E468" s="132" t="s">
        <v>1405</v>
      </c>
      <c r="F468" s="133" t="s">
        <v>1406</v>
      </c>
      <c r="G468" s="134" t="s">
        <v>354</v>
      </c>
      <c r="H468" s="135">
        <v>26</v>
      </c>
      <c r="I468" s="136"/>
      <c r="J468" s="137">
        <f t="shared" si="130"/>
        <v>0</v>
      </c>
      <c r="K468" s="138"/>
      <c r="L468" s="29"/>
      <c r="M468" s="139" t="s">
        <v>1</v>
      </c>
      <c r="N468" s="140" t="s">
        <v>48</v>
      </c>
      <c r="P468" s="141">
        <f t="shared" si="131"/>
        <v>0</v>
      </c>
      <c r="Q468" s="141">
        <v>0</v>
      </c>
      <c r="R468" s="141">
        <f t="shared" si="132"/>
        <v>0</v>
      </c>
      <c r="S468" s="141">
        <v>0</v>
      </c>
      <c r="T468" s="142">
        <f t="shared" si="133"/>
        <v>0</v>
      </c>
      <c r="AR468" s="143" t="s">
        <v>204</v>
      </c>
      <c r="AT468" s="143" t="s">
        <v>139</v>
      </c>
      <c r="AU468" s="143" t="s">
        <v>144</v>
      </c>
      <c r="AY468" s="13" t="s">
        <v>137</v>
      </c>
      <c r="BE468" s="144">
        <f t="shared" si="134"/>
        <v>0</v>
      </c>
      <c r="BF468" s="144">
        <f t="shared" si="135"/>
        <v>0</v>
      </c>
      <c r="BG468" s="144">
        <f t="shared" si="136"/>
        <v>0</v>
      </c>
      <c r="BH468" s="144">
        <f t="shared" si="137"/>
        <v>0</v>
      </c>
      <c r="BI468" s="144">
        <f t="shared" si="138"/>
        <v>0</v>
      </c>
      <c r="BJ468" s="13" t="s">
        <v>144</v>
      </c>
      <c r="BK468" s="144">
        <f t="shared" si="139"/>
        <v>0</v>
      </c>
      <c r="BL468" s="13" t="s">
        <v>204</v>
      </c>
      <c r="BM468" s="143" t="s">
        <v>1407</v>
      </c>
    </row>
    <row r="469" spans="2:65" s="1" customFormat="1" ht="24.2" customHeight="1">
      <c r="B469" s="29"/>
      <c r="C469" s="131" t="s">
        <v>1408</v>
      </c>
      <c r="D469" s="131" t="s">
        <v>139</v>
      </c>
      <c r="E469" s="132" t="s">
        <v>1409</v>
      </c>
      <c r="F469" s="133" t="s">
        <v>1410</v>
      </c>
      <c r="G469" s="134" t="s">
        <v>354</v>
      </c>
      <c r="H469" s="135">
        <v>20</v>
      </c>
      <c r="I469" s="136"/>
      <c r="J469" s="137">
        <f t="shared" si="130"/>
        <v>0</v>
      </c>
      <c r="K469" s="138"/>
      <c r="L469" s="29"/>
      <c r="M469" s="139" t="s">
        <v>1</v>
      </c>
      <c r="N469" s="140" t="s">
        <v>48</v>
      </c>
      <c r="P469" s="141">
        <f t="shared" si="131"/>
        <v>0</v>
      </c>
      <c r="Q469" s="141">
        <v>0</v>
      </c>
      <c r="R469" s="141">
        <f t="shared" si="132"/>
        <v>0</v>
      </c>
      <c r="S469" s="141">
        <v>0</v>
      </c>
      <c r="T469" s="142">
        <f t="shared" si="133"/>
        <v>0</v>
      </c>
      <c r="AR469" s="143" t="s">
        <v>204</v>
      </c>
      <c r="AT469" s="143" t="s">
        <v>139</v>
      </c>
      <c r="AU469" s="143" t="s">
        <v>144</v>
      </c>
      <c r="AY469" s="13" t="s">
        <v>137</v>
      </c>
      <c r="BE469" s="144">
        <f t="shared" si="134"/>
        <v>0</v>
      </c>
      <c r="BF469" s="144">
        <f t="shared" si="135"/>
        <v>0</v>
      </c>
      <c r="BG469" s="144">
        <f t="shared" si="136"/>
        <v>0</v>
      </c>
      <c r="BH469" s="144">
        <f t="shared" si="137"/>
        <v>0</v>
      </c>
      <c r="BI469" s="144">
        <f t="shared" si="138"/>
        <v>0</v>
      </c>
      <c r="BJ469" s="13" t="s">
        <v>144</v>
      </c>
      <c r="BK469" s="144">
        <f t="shared" si="139"/>
        <v>0</v>
      </c>
      <c r="BL469" s="13" t="s">
        <v>204</v>
      </c>
      <c r="BM469" s="143" t="s">
        <v>1411</v>
      </c>
    </row>
    <row r="470" spans="2:65" s="1" customFormat="1" ht="24.2" customHeight="1">
      <c r="B470" s="29"/>
      <c r="C470" s="131" t="s">
        <v>1412</v>
      </c>
      <c r="D470" s="131" t="s">
        <v>139</v>
      </c>
      <c r="E470" s="132" t="s">
        <v>1413</v>
      </c>
      <c r="F470" s="133" t="s">
        <v>1414</v>
      </c>
      <c r="G470" s="134" t="s">
        <v>354</v>
      </c>
      <c r="H470" s="135">
        <v>35</v>
      </c>
      <c r="I470" s="136"/>
      <c r="J470" s="137">
        <f t="shared" si="130"/>
        <v>0</v>
      </c>
      <c r="K470" s="138"/>
      <c r="L470" s="29"/>
      <c r="M470" s="139" t="s">
        <v>1</v>
      </c>
      <c r="N470" s="140" t="s">
        <v>48</v>
      </c>
      <c r="P470" s="141">
        <f t="shared" si="131"/>
        <v>0</v>
      </c>
      <c r="Q470" s="141">
        <v>0</v>
      </c>
      <c r="R470" s="141">
        <f t="shared" si="132"/>
        <v>0</v>
      </c>
      <c r="S470" s="141">
        <v>0</v>
      </c>
      <c r="T470" s="142">
        <f t="shared" si="133"/>
        <v>0</v>
      </c>
      <c r="AR470" s="143" t="s">
        <v>204</v>
      </c>
      <c r="AT470" s="143" t="s">
        <v>139</v>
      </c>
      <c r="AU470" s="143" t="s">
        <v>144</v>
      </c>
      <c r="AY470" s="13" t="s">
        <v>137</v>
      </c>
      <c r="BE470" s="144">
        <f t="shared" si="134"/>
        <v>0</v>
      </c>
      <c r="BF470" s="144">
        <f t="shared" si="135"/>
        <v>0</v>
      </c>
      <c r="BG470" s="144">
        <f t="shared" si="136"/>
        <v>0</v>
      </c>
      <c r="BH470" s="144">
        <f t="shared" si="137"/>
        <v>0</v>
      </c>
      <c r="BI470" s="144">
        <f t="shared" si="138"/>
        <v>0</v>
      </c>
      <c r="BJ470" s="13" t="s">
        <v>144</v>
      </c>
      <c r="BK470" s="144">
        <f t="shared" si="139"/>
        <v>0</v>
      </c>
      <c r="BL470" s="13" t="s">
        <v>204</v>
      </c>
      <c r="BM470" s="143" t="s">
        <v>1415</v>
      </c>
    </row>
    <row r="471" spans="2:65" s="1" customFormat="1" ht="24.2" customHeight="1">
      <c r="B471" s="29"/>
      <c r="C471" s="131" t="s">
        <v>1416</v>
      </c>
      <c r="D471" s="131" t="s">
        <v>139</v>
      </c>
      <c r="E471" s="132" t="s">
        <v>1417</v>
      </c>
      <c r="F471" s="133" t="s">
        <v>1418</v>
      </c>
      <c r="G471" s="134" t="s">
        <v>354</v>
      </c>
      <c r="H471" s="135">
        <v>40</v>
      </c>
      <c r="I471" s="136"/>
      <c r="J471" s="137">
        <f t="shared" si="130"/>
        <v>0</v>
      </c>
      <c r="K471" s="138"/>
      <c r="L471" s="29"/>
      <c r="M471" s="139" t="s">
        <v>1</v>
      </c>
      <c r="N471" s="140" t="s">
        <v>48</v>
      </c>
      <c r="P471" s="141">
        <f t="shared" si="131"/>
        <v>0</v>
      </c>
      <c r="Q471" s="141">
        <v>0</v>
      </c>
      <c r="R471" s="141">
        <f t="shared" si="132"/>
        <v>0</v>
      </c>
      <c r="S471" s="141">
        <v>0</v>
      </c>
      <c r="T471" s="142">
        <f t="shared" si="133"/>
        <v>0</v>
      </c>
      <c r="AR471" s="143" t="s">
        <v>204</v>
      </c>
      <c r="AT471" s="143" t="s">
        <v>139</v>
      </c>
      <c r="AU471" s="143" t="s">
        <v>144</v>
      </c>
      <c r="AY471" s="13" t="s">
        <v>137</v>
      </c>
      <c r="BE471" s="144">
        <f t="shared" si="134"/>
        <v>0</v>
      </c>
      <c r="BF471" s="144">
        <f t="shared" si="135"/>
        <v>0</v>
      </c>
      <c r="BG471" s="144">
        <f t="shared" si="136"/>
        <v>0</v>
      </c>
      <c r="BH471" s="144">
        <f t="shared" si="137"/>
        <v>0</v>
      </c>
      <c r="BI471" s="144">
        <f t="shared" si="138"/>
        <v>0</v>
      </c>
      <c r="BJ471" s="13" t="s">
        <v>144</v>
      </c>
      <c r="BK471" s="144">
        <f t="shared" si="139"/>
        <v>0</v>
      </c>
      <c r="BL471" s="13" t="s">
        <v>204</v>
      </c>
      <c r="BM471" s="143" t="s">
        <v>1419</v>
      </c>
    </row>
    <row r="472" spans="2:65" s="1" customFormat="1" ht="24.2" customHeight="1">
      <c r="B472" s="29"/>
      <c r="C472" s="131" t="s">
        <v>1420</v>
      </c>
      <c r="D472" s="131" t="s">
        <v>139</v>
      </c>
      <c r="E472" s="132" t="s">
        <v>1421</v>
      </c>
      <c r="F472" s="133" t="s">
        <v>1422</v>
      </c>
      <c r="G472" s="134" t="s">
        <v>354</v>
      </c>
      <c r="H472" s="135">
        <v>480</v>
      </c>
      <c r="I472" s="136"/>
      <c r="J472" s="137">
        <f t="shared" si="130"/>
        <v>0</v>
      </c>
      <c r="K472" s="138"/>
      <c r="L472" s="29"/>
      <c r="M472" s="139" t="s">
        <v>1</v>
      </c>
      <c r="N472" s="140" t="s">
        <v>48</v>
      </c>
      <c r="P472" s="141">
        <f t="shared" si="131"/>
        <v>0</v>
      </c>
      <c r="Q472" s="141">
        <v>0</v>
      </c>
      <c r="R472" s="141">
        <f t="shared" si="132"/>
        <v>0</v>
      </c>
      <c r="S472" s="141">
        <v>0</v>
      </c>
      <c r="T472" s="142">
        <f t="shared" si="133"/>
        <v>0</v>
      </c>
      <c r="AR472" s="143" t="s">
        <v>204</v>
      </c>
      <c r="AT472" s="143" t="s">
        <v>139</v>
      </c>
      <c r="AU472" s="143" t="s">
        <v>144</v>
      </c>
      <c r="AY472" s="13" t="s">
        <v>137</v>
      </c>
      <c r="BE472" s="144">
        <f t="shared" si="134"/>
        <v>0</v>
      </c>
      <c r="BF472" s="144">
        <f t="shared" si="135"/>
        <v>0</v>
      </c>
      <c r="BG472" s="144">
        <f t="shared" si="136"/>
        <v>0</v>
      </c>
      <c r="BH472" s="144">
        <f t="shared" si="137"/>
        <v>0</v>
      </c>
      <c r="BI472" s="144">
        <f t="shared" si="138"/>
        <v>0</v>
      </c>
      <c r="BJ472" s="13" t="s">
        <v>144</v>
      </c>
      <c r="BK472" s="144">
        <f t="shared" si="139"/>
        <v>0</v>
      </c>
      <c r="BL472" s="13" t="s">
        <v>204</v>
      </c>
      <c r="BM472" s="143" t="s">
        <v>1423</v>
      </c>
    </row>
    <row r="473" spans="2:65" s="1" customFormat="1" ht="24.2" customHeight="1">
      <c r="B473" s="29"/>
      <c r="C473" s="131" t="s">
        <v>1424</v>
      </c>
      <c r="D473" s="131" t="s">
        <v>139</v>
      </c>
      <c r="E473" s="132" t="s">
        <v>1425</v>
      </c>
      <c r="F473" s="133" t="s">
        <v>1426</v>
      </c>
      <c r="G473" s="134" t="s">
        <v>354</v>
      </c>
      <c r="H473" s="135">
        <v>145</v>
      </c>
      <c r="I473" s="136"/>
      <c r="J473" s="137">
        <f t="shared" si="130"/>
        <v>0</v>
      </c>
      <c r="K473" s="138"/>
      <c r="L473" s="29"/>
      <c r="M473" s="139" t="s">
        <v>1</v>
      </c>
      <c r="N473" s="140" t="s">
        <v>48</v>
      </c>
      <c r="P473" s="141">
        <f t="shared" si="131"/>
        <v>0</v>
      </c>
      <c r="Q473" s="141">
        <v>0</v>
      </c>
      <c r="R473" s="141">
        <f t="shared" si="132"/>
        <v>0</v>
      </c>
      <c r="S473" s="141">
        <v>0</v>
      </c>
      <c r="T473" s="142">
        <f t="shared" si="133"/>
        <v>0</v>
      </c>
      <c r="AR473" s="143" t="s">
        <v>204</v>
      </c>
      <c r="AT473" s="143" t="s">
        <v>139</v>
      </c>
      <c r="AU473" s="143" t="s">
        <v>144</v>
      </c>
      <c r="AY473" s="13" t="s">
        <v>137</v>
      </c>
      <c r="BE473" s="144">
        <f t="shared" si="134"/>
        <v>0</v>
      </c>
      <c r="BF473" s="144">
        <f t="shared" si="135"/>
        <v>0</v>
      </c>
      <c r="BG473" s="144">
        <f t="shared" si="136"/>
        <v>0</v>
      </c>
      <c r="BH473" s="144">
        <f t="shared" si="137"/>
        <v>0</v>
      </c>
      <c r="BI473" s="144">
        <f t="shared" si="138"/>
        <v>0</v>
      </c>
      <c r="BJ473" s="13" t="s">
        <v>144</v>
      </c>
      <c r="BK473" s="144">
        <f t="shared" si="139"/>
        <v>0</v>
      </c>
      <c r="BL473" s="13" t="s">
        <v>204</v>
      </c>
      <c r="BM473" s="143" t="s">
        <v>1427</v>
      </c>
    </row>
    <row r="474" spans="2:65" s="1" customFormat="1" ht="24.2" customHeight="1">
      <c r="B474" s="29"/>
      <c r="C474" s="131" t="s">
        <v>1428</v>
      </c>
      <c r="D474" s="131" t="s">
        <v>139</v>
      </c>
      <c r="E474" s="132" t="s">
        <v>1429</v>
      </c>
      <c r="F474" s="133" t="s">
        <v>1430</v>
      </c>
      <c r="G474" s="134" t="s">
        <v>458</v>
      </c>
      <c r="H474" s="156"/>
      <c r="I474" s="136"/>
      <c r="J474" s="137">
        <f t="shared" si="130"/>
        <v>0</v>
      </c>
      <c r="K474" s="138"/>
      <c r="L474" s="29"/>
      <c r="M474" s="139" t="s">
        <v>1</v>
      </c>
      <c r="N474" s="140" t="s">
        <v>48</v>
      </c>
      <c r="P474" s="141">
        <f t="shared" si="131"/>
        <v>0</v>
      </c>
      <c r="Q474" s="141">
        <v>0</v>
      </c>
      <c r="R474" s="141">
        <f t="shared" si="132"/>
        <v>0</v>
      </c>
      <c r="S474" s="141">
        <v>0</v>
      </c>
      <c r="T474" s="142">
        <f t="shared" si="133"/>
        <v>0</v>
      </c>
      <c r="AR474" s="143" t="s">
        <v>204</v>
      </c>
      <c r="AT474" s="143" t="s">
        <v>139</v>
      </c>
      <c r="AU474" s="143" t="s">
        <v>144</v>
      </c>
      <c r="AY474" s="13" t="s">
        <v>137</v>
      </c>
      <c r="BE474" s="144">
        <f t="shared" si="134"/>
        <v>0</v>
      </c>
      <c r="BF474" s="144">
        <f t="shared" si="135"/>
        <v>0</v>
      </c>
      <c r="BG474" s="144">
        <f t="shared" si="136"/>
        <v>0</v>
      </c>
      <c r="BH474" s="144">
        <f t="shared" si="137"/>
        <v>0</v>
      </c>
      <c r="BI474" s="144">
        <f t="shared" si="138"/>
        <v>0</v>
      </c>
      <c r="BJ474" s="13" t="s">
        <v>144</v>
      </c>
      <c r="BK474" s="144">
        <f t="shared" si="139"/>
        <v>0</v>
      </c>
      <c r="BL474" s="13" t="s">
        <v>204</v>
      </c>
      <c r="BM474" s="143" t="s">
        <v>1431</v>
      </c>
    </row>
    <row r="475" spans="2:65" s="1" customFormat="1" ht="24.2" customHeight="1">
      <c r="B475" s="29"/>
      <c r="C475" s="131" t="s">
        <v>1432</v>
      </c>
      <c r="D475" s="131" t="s">
        <v>139</v>
      </c>
      <c r="E475" s="132" t="s">
        <v>1433</v>
      </c>
      <c r="F475" s="133" t="s">
        <v>1434</v>
      </c>
      <c r="G475" s="134" t="s">
        <v>153</v>
      </c>
      <c r="H475" s="135">
        <v>22</v>
      </c>
      <c r="I475" s="136"/>
      <c r="J475" s="137">
        <f t="shared" si="130"/>
        <v>0</v>
      </c>
      <c r="K475" s="138"/>
      <c r="L475" s="29"/>
      <c r="M475" s="139" t="s">
        <v>1</v>
      </c>
      <c r="N475" s="140" t="s">
        <v>48</v>
      </c>
      <c r="P475" s="141">
        <f t="shared" si="131"/>
        <v>0</v>
      </c>
      <c r="Q475" s="141">
        <v>0</v>
      </c>
      <c r="R475" s="141">
        <f t="shared" si="132"/>
        <v>0</v>
      </c>
      <c r="S475" s="141">
        <v>0</v>
      </c>
      <c r="T475" s="142">
        <f t="shared" si="133"/>
        <v>0</v>
      </c>
      <c r="AR475" s="143" t="s">
        <v>204</v>
      </c>
      <c r="AT475" s="143" t="s">
        <v>139</v>
      </c>
      <c r="AU475" s="143" t="s">
        <v>144</v>
      </c>
      <c r="AY475" s="13" t="s">
        <v>137</v>
      </c>
      <c r="BE475" s="144">
        <f t="shared" si="134"/>
        <v>0</v>
      </c>
      <c r="BF475" s="144">
        <f t="shared" si="135"/>
        <v>0</v>
      </c>
      <c r="BG475" s="144">
        <f t="shared" si="136"/>
        <v>0</v>
      </c>
      <c r="BH475" s="144">
        <f t="shared" si="137"/>
        <v>0</v>
      </c>
      <c r="BI475" s="144">
        <f t="shared" si="138"/>
        <v>0</v>
      </c>
      <c r="BJ475" s="13" t="s">
        <v>144</v>
      </c>
      <c r="BK475" s="144">
        <f t="shared" si="139"/>
        <v>0</v>
      </c>
      <c r="BL475" s="13" t="s">
        <v>204</v>
      </c>
      <c r="BM475" s="143" t="s">
        <v>1435</v>
      </c>
    </row>
    <row r="476" spans="2:65" s="1" customFormat="1" ht="33" customHeight="1">
      <c r="B476" s="29"/>
      <c r="C476" s="131" t="s">
        <v>1436</v>
      </c>
      <c r="D476" s="131" t="s">
        <v>139</v>
      </c>
      <c r="E476" s="132" t="s">
        <v>1437</v>
      </c>
      <c r="F476" s="133" t="s">
        <v>1438</v>
      </c>
      <c r="G476" s="134" t="s">
        <v>383</v>
      </c>
      <c r="H476" s="135">
        <v>0.03</v>
      </c>
      <c r="I476" s="136"/>
      <c r="J476" s="137">
        <f t="shared" si="130"/>
        <v>0</v>
      </c>
      <c r="K476" s="138"/>
      <c r="L476" s="29"/>
      <c r="M476" s="139" t="s">
        <v>1</v>
      </c>
      <c r="N476" s="140" t="s">
        <v>48</v>
      </c>
      <c r="P476" s="141">
        <f t="shared" si="131"/>
        <v>0</v>
      </c>
      <c r="Q476" s="141">
        <v>0</v>
      </c>
      <c r="R476" s="141">
        <f t="shared" si="132"/>
        <v>0</v>
      </c>
      <c r="S476" s="141">
        <v>0</v>
      </c>
      <c r="T476" s="142">
        <f t="shared" si="133"/>
        <v>0</v>
      </c>
      <c r="AR476" s="143" t="s">
        <v>204</v>
      </c>
      <c r="AT476" s="143" t="s">
        <v>139</v>
      </c>
      <c r="AU476" s="143" t="s">
        <v>144</v>
      </c>
      <c r="AY476" s="13" t="s">
        <v>137</v>
      </c>
      <c r="BE476" s="144">
        <f t="shared" si="134"/>
        <v>0</v>
      </c>
      <c r="BF476" s="144">
        <f t="shared" si="135"/>
        <v>0</v>
      </c>
      <c r="BG476" s="144">
        <f t="shared" si="136"/>
        <v>0</v>
      </c>
      <c r="BH476" s="144">
        <f t="shared" si="137"/>
        <v>0</v>
      </c>
      <c r="BI476" s="144">
        <f t="shared" si="138"/>
        <v>0</v>
      </c>
      <c r="BJ476" s="13" t="s">
        <v>144</v>
      </c>
      <c r="BK476" s="144">
        <f t="shared" si="139"/>
        <v>0</v>
      </c>
      <c r="BL476" s="13" t="s">
        <v>204</v>
      </c>
      <c r="BM476" s="143" t="s">
        <v>1439</v>
      </c>
    </row>
    <row r="477" spans="2:65" s="1" customFormat="1" ht="24.2" customHeight="1">
      <c r="B477" s="29"/>
      <c r="C477" s="131" t="s">
        <v>1440</v>
      </c>
      <c r="D477" s="131" t="s">
        <v>139</v>
      </c>
      <c r="E477" s="132" t="s">
        <v>1441</v>
      </c>
      <c r="F477" s="133" t="s">
        <v>1442</v>
      </c>
      <c r="G477" s="134" t="s">
        <v>153</v>
      </c>
      <c r="H477" s="135">
        <v>4</v>
      </c>
      <c r="I477" s="136"/>
      <c r="J477" s="137">
        <f t="shared" si="130"/>
        <v>0</v>
      </c>
      <c r="K477" s="138"/>
      <c r="L477" s="29"/>
      <c r="M477" s="139" t="s">
        <v>1</v>
      </c>
      <c r="N477" s="140" t="s">
        <v>48</v>
      </c>
      <c r="P477" s="141">
        <f t="shared" si="131"/>
        <v>0</v>
      </c>
      <c r="Q477" s="141">
        <v>0</v>
      </c>
      <c r="R477" s="141">
        <f t="shared" si="132"/>
        <v>0</v>
      </c>
      <c r="S477" s="141">
        <v>0</v>
      </c>
      <c r="T477" s="142">
        <f t="shared" si="133"/>
        <v>0</v>
      </c>
      <c r="AR477" s="143" t="s">
        <v>204</v>
      </c>
      <c r="AT477" s="143" t="s">
        <v>139</v>
      </c>
      <c r="AU477" s="143" t="s">
        <v>144</v>
      </c>
      <c r="AY477" s="13" t="s">
        <v>137</v>
      </c>
      <c r="BE477" s="144">
        <f t="shared" si="134"/>
        <v>0</v>
      </c>
      <c r="BF477" s="144">
        <f t="shared" si="135"/>
        <v>0</v>
      </c>
      <c r="BG477" s="144">
        <f t="shared" si="136"/>
        <v>0</v>
      </c>
      <c r="BH477" s="144">
        <f t="shared" si="137"/>
        <v>0</v>
      </c>
      <c r="BI477" s="144">
        <f t="shared" si="138"/>
        <v>0</v>
      </c>
      <c r="BJ477" s="13" t="s">
        <v>144</v>
      </c>
      <c r="BK477" s="144">
        <f t="shared" si="139"/>
        <v>0</v>
      </c>
      <c r="BL477" s="13" t="s">
        <v>204</v>
      </c>
      <c r="BM477" s="143" t="s">
        <v>1443</v>
      </c>
    </row>
    <row r="478" spans="2:65" s="1" customFormat="1" ht="24.2" customHeight="1">
      <c r="B478" s="29"/>
      <c r="C478" s="131" t="s">
        <v>1444</v>
      </c>
      <c r="D478" s="131" t="s">
        <v>139</v>
      </c>
      <c r="E478" s="132" t="s">
        <v>1445</v>
      </c>
      <c r="F478" s="133" t="s">
        <v>1446</v>
      </c>
      <c r="G478" s="134" t="s">
        <v>153</v>
      </c>
      <c r="H478" s="135">
        <v>4</v>
      </c>
      <c r="I478" s="136"/>
      <c r="J478" s="137">
        <f t="shared" si="130"/>
        <v>0</v>
      </c>
      <c r="K478" s="138"/>
      <c r="L478" s="29"/>
      <c r="M478" s="139" t="s">
        <v>1</v>
      </c>
      <c r="N478" s="140" t="s">
        <v>48</v>
      </c>
      <c r="P478" s="141">
        <f t="shared" si="131"/>
        <v>0</v>
      </c>
      <c r="Q478" s="141">
        <v>0</v>
      </c>
      <c r="R478" s="141">
        <f t="shared" si="132"/>
        <v>0</v>
      </c>
      <c r="S478" s="141">
        <v>0</v>
      </c>
      <c r="T478" s="142">
        <f t="shared" si="133"/>
        <v>0</v>
      </c>
      <c r="AR478" s="143" t="s">
        <v>204</v>
      </c>
      <c r="AT478" s="143" t="s">
        <v>139</v>
      </c>
      <c r="AU478" s="143" t="s">
        <v>144</v>
      </c>
      <c r="AY478" s="13" t="s">
        <v>137</v>
      </c>
      <c r="BE478" s="144">
        <f t="shared" si="134"/>
        <v>0</v>
      </c>
      <c r="BF478" s="144">
        <f t="shared" si="135"/>
        <v>0</v>
      </c>
      <c r="BG478" s="144">
        <f t="shared" si="136"/>
        <v>0</v>
      </c>
      <c r="BH478" s="144">
        <f t="shared" si="137"/>
        <v>0</v>
      </c>
      <c r="BI478" s="144">
        <f t="shared" si="138"/>
        <v>0</v>
      </c>
      <c r="BJ478" s="13" t="s">
        <v>144</v>
      </c>
      <c r="BK478" s="144">
        <f t="shared" si="139"/>
        <v>0</v>
      </c>
      <c r="BL478" s="13" t="s">
        <v>204</v>
      </c>
      <c r="BM478" s="143" t="s">
        <v>1447</v>
      </c>
    </row>
    <row r="479" spans="2:65" s="1" customFormat="1" ht="24.2" customHeight="1">
      <c r="B479" s="29"/>
      <c r="C479" s="131" t="s">
        <v>1448</v>
      </c>
      <c r="D479" s="131" t="s">
        <v>139</v>
      </c>
      <c r="E479" s="132" t="s">
        <v>1449</v>
      </c>
      <c r="F479" s="133" t="s">
        <v>1450</v>
      </c>
      <c r="G479" s="134" t="s">
        <v>153</v>
      </c>
      <c r="H479" s="135">
        <v>10</v>
      </c>
      <c r="I479" s="136"/>
      <c r="J479" s="137">
        <f t="shared" si="130"/>
        <v>0</v>
      </c>
      <c r="K479" s="138"/>
      <c r="L479" s="29"/>
      <c r="M479" s="139" t="s">
        <v>1</v>
      </c>
      <c r="N479" s="140" t="s">
        <v>48</v>
      </c>
      <c r="P479" s="141">
        <f t="shared" si="131"/>
        <v>0</v>
      </c>
      <c r="Q479" s="141">
        <v>0</v>
      </c>
      <c r="R479" s="141">
        <f t="shared" si="132"/>
        <v>0</v>
      </c>
      <c r="S479" s="141">
        <v>0</v>
      </c>
      <c r="T479" s="142">
        <f t="shared" si="133"/>
        <v>0</v>
      </c>
      <c r="AR479" s="143" t="s">
        <v>204</v>
      </c>
      <c r="AT479" s="143" t="s">
        <v>139</v>
      </c>
      <c r="AU479" s="143" t="s">
        <v>144</v>
      </c>
      <c r="AY479" s="13" t="s">
        <v>137</v>
      </c>
      <c r="BE479" s="144">
        <f t="shared" si="134"/>
        <v>0</v>
      </c>
      <c r="BF479" s="144">
        <f t="shared" si="135"/>
        <v>0</v>
      </c>
      <c r="BG479" s="144">
        <f t="shared" si="136"/>
        <v>0</v>
      </c>
      <c r="BH479" s="144">
        <f t="shared" si="137"/>
        <v>0</v>
      </c>
      <c r="BI479" s="144">
        <f t="shared" si="138"/>
        <v>0</v>
      </c>
      <c r="BJ479" s="13" t="s">
        <v>144</v>
      </c>
      <c r="BK479" s="144">
        <f t="shared" si="139"/>
        <v>0</v>
      </c>
      <c r="BL479" s="13" t="s">
        <v>204</v>
      </c>
      <c r="BM479" s="143" t="s">
        <v>1451</v>
      </c>
    </row>
    <row r="480" spans="2:65" s="1" customFormat="1" ht="24.2" customHeight="1">
      <c r="B480" s="29"/>
      <c r="C480" s="131" t="s">
        <v>1452</v>
      </c>
      <c r="D480" s="131" t="s">
        <v>139</v>
      </c>
      <c r="E480" s="132" t="s">
        <v>1453</v>
      </c>
      <c r="F480" s="133" t="s">
        <v>1454</v>
      </c>
      <c r="G480" s="134" t="s">
        <v>153</v>
      </c>
      <c r="H480" s="135">
        <v>10</v>
      </c>
      <c r="I480" s="136"/>
      <c r="J480" s="137">
        <f t="shared" si="130"/>
        <v>0</v>
      </c>
      <c r="K480" s="138"/>
      <c r="L480" s="29"/>
      <c r="M480" s="139" t="s">
        <v>1</v>
      </c>
      <c r="N480" s="140" t="s">
        <v>48</v>
      </c>
      <c r="P480" s="141">
        <f t="shared" si="131"/>
        <v>0</v>
      </c>
      <c r="Q480" s="141">
        <v>0</v>
      </c>
      <c r="R480" s="141">
        <f t="shared" si="132"/>
        <v>0</v>
      </c>
      <c r="S480" s="141">
        <v>0</v>
      </c>
      <c r="T480" s="142">
        <f t="shared" si="133"/>
        <v>0</v>
      </c>
      <c r="AR480" s="143" t="s">
        <v>204</v>
      </c>
      <c r="AT480" s="143" t="s">
        <v>139</v>
      </c>
      <c r="AU480" s="143" t="s">
        <v>144</v>
      </c>
      <c r="AY480" s="13" t="s">
        <v>137</v>
      </c>
      <c r="BE480" s="144">
        <f t="shared" si="134"/>
        <v>0</v>
      </c>
      <c r="BF480" s="144">
        <f t="shared" si="135"/>
        <v>0</v>
      </c>
      <c r="BG480" s="144">
        <f t="shared" si="136"/>
        <v>0</v>
      </c>
      <c r="BH480" s="144">
        <f t="shared" si="137"/>
        <v>0</v>
      </c>
      <c r="BI480" s="144">
        <f t="shared" si="138"/>
        <v>0</v>
      </c>
      <c r="BJ480" s="13" t="s">
        <v>144</v>
      </c>
      <c r="BK480" s="144">
        <f t="shared" si="139"/>
        <v>0</v>
      </c>
      <c r="BL480" s="13" t="s">
        <v>204</v>
      </c>
      <c r="BM480" s="143" t="s">
        <v>1455</v>
      </c>
    </row>
    <row r="481" spans="2:65" s="1" customFormat="1" ht="24.2" customHeight="1">
      <c r="B481" s="29"/>
      <c r="C481" s="131" t="s">
        <v>1456</v>
      </c>
      <c r="D481" s="131" t="s">
        <v>139</v>
      </c>
      <c r="E481" s="132" t="s">
        <v>1457</v>
      </c>
      <c r="F481" s="133" t="s">
        <v>1458</v>
      </c>
      <c r="G481" s="134" t="s">
        <v>153</v>
      </c>
      <c r="H481" s="135">
        <v>1</v>
      </c>
      <c r="I481" s="136"/>
      <c r="J481" s="137">
        <f t="shared" si="130"/>
        <v>0</v>
      </c>
      <c r="K481" s="138"/>
      <c r="L481" s="29"/>
      <c r="M481" s="139" t="s">
        <v>1</v>
      </c>
      <c r="N481" s="140" t="s">
        <v>48</v>
      </c>
      <c r="P481" s="141">
        <f t="shared" si="131"/>
        <v>0</v>
      </c>
      <c r="Q481" s="141">
        <v>0</v>
      </c>
      <c r="R481" s="141">
        <f t="shared" si="132"/>
        <v>0</v>
      </c>
      <c r="S481" s="141">
        <v>0</v>
      </c>
      <c r="T481" s="142">
        <f t="shared" si="133"/>
        <v>0</v>
      </c>
      <c r="AR481" s="143" t="s">
        <v>204</v>
      </c>
      <c r="AT481" s="143" t="s">
        <v>139</v>
      </c>
      <c r="AU481" s="143" t="s">
        <v>144</v>
      </c>
      <c r="AY481" s="13" t="s">
        <v>137</v>
      </c>
      <c r="BE481" s="144">
        <f t="shared" si="134"/>
        <v>0</v>
      </c>
      <c r="BF481" s="144">
        <f t="shared" si="135"/>
        <v>0</v>
      </c>
      <c r="BG481" s="144">
        <f t="shared" si="136"/>
        <v>0</v>
      </c>
      <c r="BH481" s="144">
        <f t="shared" si="137"/>
        <v>0</v>
      </c>
      <c r="BI481" s="144">
        <f t="shared" si="138"/>
        <v>0</v>
      </c>
      <c r="BJ481" s="13" t="s">
        <v>144</v>
      </c>
      <c r="BK481" s="144">
        <f t="shared" si="139"/>
        <v>0</v>
      </c>
      <c r="BL481" s="13" t="s">
        <v>204</v>
      </c>
      <c r="BM481" s="143" t="s">
        <v>1459</v>
      </c>
    </row>
    <row r="482" spans="2:65" s="1" customFormat="1" ht="24.2" customHeight="1">
      <c r="B482" s="29"/>
      <c r="C482" s="131" t="s">
        <v>1460</v>
      </c>
      <c r="D482" s="131" t="s">
        <v>139</v>
      </c>
      <c r="E482" s="132" t="s">
        <v>1461</v>
      </c>
      <c r="F482" s="133" t="s">
        <v>1462</v>
      </c>
      <c r="G482" s="134" t="s">
        <v>153</v>
      </c>
      <c r="H482" s="135">
        <v>1</v>
      </c>
      <c r="I482" s="136"/>
      <c r="J482" s="137">
        <f t="shared" si="130"/>
        <v>0</v>
      </c>
      <c r="K482" s="138"/>
      <c r="L482" s="29"/>
      <c r="M482" s="139" t="s">
        <v>1</v>
      </c>
      <c r="N482" s="140" t="s">
        <v>48</v>
      </c>
      <c r="P482" s="141">
        <f t="shared" si="131"/>
        <v>0</v>
      </c>
      <c r="Q482" s="141">
        <v>0</v>
      </c>
      <c r="R482" s="141">
        <f t="shared" si="132"/>
        <v>0</v>
      </c>
      <c r="S482" s="141">
        <v>0</v>
      </c>
      <c r="T482" s="142">
        <f t="shared" si="133"/>
        <v>0</v>
      </c>
      <c r="AR482" s="143" t="s">
        <v>204</v>
      </c>
      <c r="AT482" s="143" t="s">
        <v>139</v>
      </c>
      <c r="AU482" s="143" t="s">
        <v>144</v>
      </c>
      <c r="AY482" s="13" t="s">
        <v>137</v>
      </c>
      <c r="BE482" s="144">
        <f t="shared" si="134"/>
        <v>0</v>
      </c>
      <c r="BF482" s="144">
        <f t="shared" si="135"/>
        <v>0</v>
      </c>
      <c r="BG482" s="144">
        <f t="shared" si="136"/>
        <v>0</v>
      </c>
      <c r="BH482" s="144">
        <f t="shared" si="137"/>
        <v>0</v>
      </c>
      <c r="BI482" s="144">
        <f t="shared" si="138"/>
        <v>0</v>
      </c>
      <c r="BJ482" s="13" t="s">
        <v>144</v>
      </c>
      <c r="BK482" s="144">
        <f t="shared" si="139"/>
        <v>0</v>
      </c>
      <c r="BL482" s="13" t="s">
        <v>204</v>
      </c>
      <c r="BM482" s="143" t="s">
        <v>1463</v>
      </c>
    </row>
    <row r="483" spans="2:65" s="1" customFormat="1" ht="24.2" customHeight="1">
      <c r="B483" s="29"/>
      <c r="C483" s="131" t="s">
        <v>1464</v>
      </c>
      <c r="D483" s="131" t="s">
        <v>139</v>
      </c>
      <c r="E483" s="132" t="s">
        <v>1465</v>
      </c>
      <c r="F483" s="133" t="s">
        <v>1466</v>
      </c>
      <c r="G483" s="134" t="s">
        <v>153</v>
      </c>
      <c r="H483" s="135">
        <v>88</v>
      </c>
      <c r="I483" s="136"/>
      <c r="J483" s="137">
        <f t="shared" si="130"/>
        <v>0</v>
      </c>
      <c r="K483" s="138"/>
      <c r="L483" s="29"/>
      <c r="M483" s="139" t="s">
        <v>1</v>
      </c>
      <c r="N483" s="140" t="s">
        <v>48</v>
      </c>
      <c r="P483" s="141">
        <f t="shared" si="131"/>
        <v>0</v>
      </c>
      <c r="Q483" s="141">
        <v>0</v>
      </c>
      <c r="R483" s="141">
        <f t="shared" si="132"/>
        <v>0</v>
      </c>
      <c r="S483" s="141">
        <v>0</v>
      </c>
      <c r="T483" s="142">
        <f t="shared" si="133"/>
        <v>0</v>
      </c>
      <c r="AR483" s="143" t="s">
        <v>204</v>
      </c>
      <c r="AT483" s="143" t="s">
        <v>139</v>
      </c>
      <c r="AU483" s="143" t="s">
        <v>144</v>
      </c>
      <c r="AY483" s="13" t="s">
        <v>137</v>
      </c>
      <c r="BE483" s="144">
        <f t="shared" si="134"/>
        <v>0</v>
      </c>
      <c r="BF483" s="144">
        <f t="shared" si="135"/>
        <v>0</v>
      </c>
      <c r="BG483" s="144">
        <f t="shared" si="136"/>
        <v>0</v>
      </c>
      <c r="BH483" s="144">
        <f t="shared" si="137"/>
        <v>0</v>
      </c>
      <c r="BI483" s="144">
        <f t="shared" si="138"/>
        <v>0</v>
      </c>
      <c r="BJ483" s="13" t="s">
        <v>144</v>
      </c>
      <c r="BK483" s="144">
        <f t="shared" si="139"/>
        <v>0</v>
      </c>
      <c r="BL483" s="13" t="s">
        <v>204</v>
      </c>
      <c r="BM483" s="143" t="s">
        <v>1467</v>
      </c>
    </row>
    <row r="484" spans="2:65" s="1" customFormat="1" ht="44.25" customHeight="1">
      <c r="B484" s="29"/>
      <c r="C484" s="131" t="s">
        <v>1468</v>
      </c>
      <c r="D484" s="131" t="s">
        <v>139</v>
      </c>
      <c r="E484" s="132" t="s">
        <v>1469</v>
      </c>
      <c r="F484" s="133" t="s">
        <v>1470</v>
      </c>
      <c r="G484" s="134" t="s">
        <v>153</v>
      </c>
      <c r="H484" s="135">
        <v>44</v>
      </c>
      <c r="I484" s="136"/>
      <c r="J484" s="137">
        <f t="shared" si="130"/>
        <v>0</v>
      </c>
      <c r="K484" s="138"/>
      <c r="L484" s="29"/>
      <c r="M484" s="139" t="s">
        <v>1</v>
      </c>
      <c r="N484" s="140" t="s">
        <v>48</v>
      </c>
      <c r="P484" s="141">
        <f t="shared" si="131"/>
        <v>0</v>
      </c>
      <c r="Q484" s="141">
        <v>0</v>
      </c>
      <c r="R484" s="141">
        <f t="shared" si="132"/>
        <v>0</v>
      </c>
      <c r="S484" s="141">
        <v>0</v>
      </c>
      <c r="T484" s="142">
        <f t="shared" si="133"/>
        <v>0</v>
      </c>
      <c r="AR484" s="143" t="s">
        <v>204</v>
      </c>
      <c r="AT484" s="143" t="s">
        <v>139</v>
      </c>
      <c r="AU484" s="143" t="s">
        <v>144</v>
      </c>
      <c r="AY484" s="13" t="s">
        <v>137</v>
      </c>
      <c r="BE484" s="144">
        <f t="shared" si="134"/>
        <v>0</v>
      </c>
      <c r="BF484" s="144">
        <f t="shared" si="135"/>
        <v>0</v>
      </c>
      <c r="BG484" s="144">
        <f t="shared" si="136"/>
        <v>0</v>
      </c>
      <c r="BH484" s="144">
        <f t="shared" si="137"/>
        <v>0</v>
      </c>
      <c r="BI484" s="144">
        <f t="shared" si="138"/>
        <v>0</v>
      </c>
      <c r="BJ484" s="13" t="s">
        <v>144</v>
      </c>
      <c r="BK484" s="144">
        <f t="shared" si="139"/>
        <v>0</v>
      </c>
      <c r="BL484" s="13" t="s">
        <v>204</v>
      </c>
      <c r="BM484" s="143" t="s">
        <v>1471</v>
      </c>
    </row>
    <row r="485" spans="2:65" s="1" customFormat="1" ht="55.5" customHeight="1">
      <c r="B485" s="29"/>
      <c r="C485" s="131" t="s">
        <v>1472</v>
      </c>
      <c r="D485" s="131" t="s">
        <v>139</v>
      </c>
      <c r="E485" s="132" t="s">
        <v>1473</v>
      </c>
      <c r="F485" s="133" t="s">
        <v>1474</v>
      </c>
      <c r="G485" s="134" t="s">
        <v>153</v>
      </c>
      <c r="H485" s="135">
        <v>44</v>
      </c>
      <c r="I485" s="136"/>
      <c r="J485" s="137">
        <f t="shared" si="130"/>
        <v>0</v>
      </c>
      <c r="K485" s="138"/>
      <c r="L485" s="29"/>
      <c r="M485" s="139" t="s">
        <v>1</v>
      </c>
      <c r="N485" s="140" t="s">
        <v>48</v>
      </c>
      <c r="P485" s="141">
        <f t="shared" si="131"/>
        <v>0</v>
      </c>
      <c r="Q485" s="141">
        <v>0</v>
      </c>
      <c r="R485" s="141">
        <f t="shared" si="132"/>
        <v>0</v>
      </c>
      <c r="S485" s="141">
        <v>0</v>
      </c>
      <c r="T485" s="142">
        <f t="shared" si="133"/>
        <v>0</v>
      </c>
      <c r="AR485" s="143" t="s">
        <v>204</v>
      </c>
      <c r="AT485" s="143" t="s">
        <v>139</v>
      </c>
      <c r="AU485" s="143" t="s">
        <v>144</v>
      </c>
      <c r="AY485" s="13" t="s">
        <v>137</v>
      </c>
      <c r="BE485" s="144">
        <f t="shared" si="134"/>
        <v>0</v>
      </c>
      <c r="BF485" s="144">
        <f t="shared" si="135"/>
        <v>0</v>
      </c>
      <c r="BG485" s="144">
        <f t="shared" si="136"/>
        <v>0</v>
      </c>
      <c r="BH485" s="144">
        <f t="shared" si="137"/>
        <v>0</v>
      </c>
      <c r="BI485" s="144">
        <f t="shared" si="138"/>
        <v>0</v>
      </c>
      <c r="BJ485" s="13" t="s">
        <v>144</v>
      </c>
      <c r="BK485" s="144">
        <f t="shared" si="139"/>
        <v>0</v>
      </c>
      <c r="BL485" s="13" t="s">
        <v>204</v>
      </c>
      <c r="BM485" s="143" t="s">
        <v>1475</v>
      </c>
    </row>
    <row r="486" spans="2:65" s="1" customFormat="1" ht="24.2" customHeight="1">
      <c r="B486" s="29"/>
      <c r="C486" s="131" t="s">
        <v>1476</v>
      </c>
      <c r="D486" s="131" t="s">
        <v>139</v>
      </c>
      <c r="E486" s="132" t="s">
        <v>1477</v>
      </c>
      <c r="F486" s="133" t="s">
        <v>1478</v>
      </c>
      <c r="G486" s="134" t="s">
        <v>153</v>
      </c>
      <c r="H486" s="135">
        <v>2</v>
      </c>
      <c r="I486" s="136"/>
      <c r="J486" s="137">
        <f t="shared" si="130"/>
        <v>0</v>
      </c>
      <c r="K486" s="138"/>
      <c r="L486" s="29"/>
      <c r="M486" s="139" t="s">
        <v>1</v>
      </c>
      <c r="N486" s="140" t="s">
        <v>48</v>
      </c>
      <c r="P486" s="141">
        <f t="shared" si="131"/>
        <v>0</v>
      </c>
      <c r="Q486" s="141">
        <v>0</v>
      </c>
      <c r="R486" s="141">
        <f t="shared" si="132"/>
        <v>0</v>
      </c>
      <c r="S486" s="141">
        <v>0</v>
      </c>
      <c r="T486" s="142">
        <f t="shared" si="133"/>
        <v>0</v>
      </c>
      <c r="AR486" s="143" t="s">
        <v>204</v>
      </c>
      <c r="AT486" s="143" t="s">
        <v>139</v>
      </c>
      <c r="AU486" s="143" t="s">
        <v>144</v>
      </c>
      <c r="AY486" s="13" t="s">
        <v>137</v>
      </c>
      <c r="BE486" s="144">
        <f t="shared" si="134"/>
        <v>0</v>
      </c>
      <c r="BF486" s="144">
        <f t="shared" si="135"/>
        <v>0</v>
      </c>
      <c r="BG486" s="144">
        <f t="shared" si="136"/>
        <v>0</v>
      </c>
      <c r="BH486" s="144">
        <f t="shared" si="137"/>
        <v>0</v>
      </c>
      <c r="BI486" s="144">
        <f t="shared" si="138"/>
        <v>0</v>
      </c>
      <c r="BJ486" s="13" t="s">
        <v>144</v>
      </c>
      <c r="BK486" s="144">
        <f t="shared" si="139"/>
        <v>0</v>
      </c>
      <c r="BL486" s="13" t="s">
        <v>204</v>
      </c>
      <c r="BM486" s="143" t="s">
        <v>1479</v>
      </c>
    </row>
    <row r="487" spans="2:65" s="1" customFormat="1" ht="24.2" customHeight="1">
      <c r="B487" s="29"/>
      <c r="C487" s="131" t="s">
        <v>1480</v>
      </c>
      <c r="D487" s="131" t="s">
        <v>139</v>
      </c>
      <c r="E487" s="132" t="s">
        <v>1481</v>
      </c>
      <c r="F487" s="133" t="s">
        <v>1482</v>
      </c>
      <c r="G487" s="134" t="s">
        <v>153</v>
      </c>
      <c r="H487" s="135">
        <v>10</v>
      </c>
      <c r="I487" s="136"/>
      <c r="J487" s="137">
        <f t="shared" ref="J487:J518" si="140">ROUND(I487*H487,2)</f>
        <v>0</v>
      </c>
      <c r="K487" s="138"/>
      <c r="L487" s="29"/>
      <c r="M487" s="139" t="s">
        <v>1</v>
      </c>
      <c r="N487" s="140" t="s">
        <v>48</v>
      </c>
      <c r="P487" s="141">
        <f t="shared" ref="P487:P518" si="141">O487*H487</f>
        <v>0</v>
      </c>
      <c r="Q487" s="141">
        <v>0</v>
      </c>
      <c r="R487" s="141">
        <f t="shared" ref="R487:R518" si="142">Q487*H487</f>
        <v>0</v>
      </c>
      <c r="S487" s="141">
        <v>0</v>
      </c>
      <c r="T487" s="142">
        <f t="shared" ref="T487:T518" si="143">S487*H487</f>
        <v>0</v>
      </c>
      <c r="AR487" s="143" t="s">
        <v>204</v>
      </c>
      <c r="AT487" s="143" t="s">
        <v>139</v>
      </c>
      <c r="AU487" s="143" t="s">
        <v>144</v>
      </c>
      <c r="AY487" s="13" t="s">
        <v>137</v>
      </c>
      <c r="BE487" s="144">
        <f t="shared" ref="BE487:BE518" si="144">IF(N487="základná",J487,0)</f>
        <v>0</v>
      </c>
      <c r="BF487" s="144">
        <f t="shared" ref="BF487:BF518" si="145">IF(N487="znížená",J487,0)</f>
        <v>0</v>
      </c>
      <c r="BG487" s="144">
        <f t="shared" ref="BG487:BG518" si="146">IF(N487="zákl. prenesená",J487,0)</f>
        <v>0</v>
      </c>
      <c r="BH487" s="144">
        <f t="shared" ref="BH487:BH518" si="147">IF(N487="zníž. prenesená",J487,0)</f>
        <v>0</v>
      </c>
      <c r="BI487" s="144">
        <f t="shared" ref="BI487:BI518" si="148">IF(N487="nulová",J487,0)</f>
        <v>0</v>
      </c>
      <c r="BJ487" s="13" t="s">
        <v>144</v>
      </c>
      <c r="BK487" s="144">
        <f t="shared" ref="BK487:BK518" si="149">ROUND(I487*H487,2)</f>
        <v>0</v>
      </c>
      <c r="BL487" s="13" t="s">
        <v>204</v>
      </c>
      <c r="BM487" s="143" t="s">
        <v>1483</v>
      </c>
    </row>
    <row r="488" spans="2:65" s="1" customFormat="1" ht="24.2" customHeight="1">
      <c r="B488" s="29"/>
      <c r="C488" s="131" t="s">
        <v>1484</v>
      </c>
      <c r="D488" s="131" t="s">
        <v>139</v>
      </c>
      <c r="E488" s="132" t="s">
        <v>1485</v>
      </c>
      <c r="F488" s="133" t="s">
        <v>1486</v>
      </c>
      <c r="G488" s="134" t="s">
        <v>153</v>
      </c>
      <c r="H488" s="135">
        <v>1</v>
      </c>
      <c r="I488" s="136"/>
      <c r="J488" s="137">
        <f t="shared" si="140"/>
        <v>0</v>
      </c>
      <c r="K488" s="138"/>
      <c r="L488" s="29"/>
      <c r="M488" s="139" t="s">
        <v>1</v>
      </c>
      <c r="N488" s="140" t="s">
        <v>48</v>
      </c>
      <c r="P488" s="141">
        <f t="shared" si="141"/>
        <v>0</v>
      </c>
      <c r="Q488" s="141">
        <v>0</v>
      </c>
      <c r="R488" s="141">
        <f t="shared" si="142"/>
        <v>0</v>
      </c>
      <c r="S488" s="141">
        <v>0</v>
      </c>
      <c r="T488" s="142">
        <f t="shared" si="143"/>
        <v>0</v>
      </c>
      <c r="AR488" s="143" t="s">
        <v>204</v>
      </c>
      <c r="AT488" s="143" t="s">
        <v>139</v>
      </c>
      <c r="AU488" s="143" t="s">
        <v>144</v>
      </c>
      <c r="AY488" s="13" t="s">
        <v>137</v>
      </c>
      <c r="BE488" s="144">
        <f t="shared" si="144"/>
        <v>0</v>
      </c>
      <c r="BF488" s="144">
        <f t="shared" si="145"/>
        <v>0</v>
      </c>
      <c r="BG488" s="144">
        <f t="shared" si="146"/>
        <v>0</v>
      </c>
      <c r="BH488" s="144">
        <f t="shared" si="147"/>
        <v>0</v>
      </c>
      <c r="BI488" s="144">
        <f t="shared" si="148"/>
        <v>0</v>
      </c>
      <c r="BJ488" s="13" t="s">
        <v>144</v>
      </c>
      <c r="BK488" s="144">
        <f t="shared" si="149"/>
        <v>0</v>
      </c>
      <c r="BL488" s="13" t="s">
        <v>204</v>
      </c>
      <c r="BM488" s="143" t="s">
        <v>1487</v>
      </c>
    </row>
    <row r="489" spans="2:65" s="1" customFormat="1" ht="24.2" customHeight="1">
      <c r="B489" s="29"/>
      <c r="C489" s="131" t="s">
        <v>1488</v>
      </c>
      <c r="D489" s="131" t="s">
        <v>139</v>
      </c>
      <c r="E489" s="132" t="s">
        <v>1489</v>
      </c>
      <c r="F489" s="133" t="s">
        <v>1490</v>
      </c>
      <c r="G489" s="134" t="s">
        <v>153</v>
      </c>
      <c r="H489" s="135">
        <v>7</v>
      </c>
      <c r="I489" s="136"/>
      <c r="J489" s="137">
        <f t="shared" si="140"/>
        <v>0</v>
      </c>
      <c r="K489" s="138"/>
      <c r="L489" s="29"/>
      <c r="M489" s="139" t="s">
        <v>1</v>
      </c>
      <c r="N489" s="140" t="s">
        <v>48</v>
      </c>
      <c r="P489" s="141">
        <f t="shared" si="141"/>
        <v>0</v>
      </c>
      <c r="Q489" s="141">
        <v>0</v>
      </c>
      <c r="R489" s="141">
        <f t="shared" si="142"/>
        <v>0</v>
      </c>
      <c r="S489" s="141">
        <v>0</v>
      </c>
      <c r="T489" s="142">
        <f t="shared" si="143"/>
        <v>0</v>
      </c>
      <c r="AR489" s="143" t="s">
        <v>204</v>
      </c>
      <c r="AT489" s="143" t="s">
        <v>139</v>
      </c>
      <c r="AU489" s="143" t="s">
        <v>144</v>
      </c>
      <c r="AY489" s="13" t="s">
        <v>137</v>
      </c>
      <c r="BE489" s="144">
        <f t="shared" si="144"/>
        <v>0</v>
      </c>
      <c r="BF489" s="144">
        <f t="shared" si="145"/>
        <v>0</v>
      </c>
      <c r="BG489" s="144">
        <f t="shared" si="146"/>
        <v>0</v>
      </c>
      <c r="BH489" s="144">
        <f t="shared" si="147"/>
        <v>0</v>
      </c>
      <c r="BI489" s="144">
        <f t="shared" si="148"/>
        <v>0</v>
      </c>
      <c r="BJ489" s="13" t="s">
        <v>144</v>
      </c>
      <c r="BK489" s="144">
        <f t="shared" si="149"/>
        <v>0</v>
      </c>
      <c r="BL489" s="13" t="s">
        <v>204</v>
      </c>
      <c r="BM489" s="143" t="s">
        <v>1491</v>
      </c>
    </row>
    <row r="490" spans="2:65" s="1" customFormat="1" ht="24.2" customHeight="1">
      <c r="B490" s="29"/>
      <c r="C490" s="131" t="s">
        <v>1492</v>
      </c>
      <c r="D490" s="131" t="s">
        <v>139</v>
      </c>
      <c r="E490" s="132" t="s">
        <v>1493</v>
      </c>
      <c r="F490" s="133" t="s">
        <v>1494</v>
      </c>
      <c r="G490" s="134" t="s">
        <v>153</v>
      </c>
      <c r="H490" s="135">
        <v>1</v>
      </c>
      <c r="I490" s="136"/>
      <c r="J490" s="137">
        <f t="shared" si="140"/>
        <v>0</v>
      </c>
      <c r="K490" s="138"/>
      <c r="L490" s="29"/>
      <c r="M490" s="139" t="s">
        <v>1</v>
      </c>
      <c r="N490" s="140" t="s">
        <v>48</v>
      </c>
      <c r="P490" s="141">
        <f t="shared" si="141"/>
        <v>0</v>
      </c>
      <c r="Q490" s="141">
        <v>0</v>
      </c>
      <c r="R490" s="141">
        <f t="shared" si="142"/>
        <v>0</v>
      </c>
      <c r="S490" s="141">
        <v>0</v>
      </c>
      <c r="T490" s="142">
        <f t="shared" si="143"/>
        <v>0</v>
      </c>
      <c r="AR490" s="143" t="s">
        <v>204</v>
      </c>
      <c r="AT490" s="143" t="s">
        <v>139</v>
      </c>
      <c r="AU490" s="143" t="s">
        <v>144</v>
      </c>
      <c r="AY490" s="13" t="s">
        <v>137</v>
      </c>
      <c r="BE490" s="144">
        <f t="shared" si="144"/>
        <v>0</v>
      </c>
      <c r="BF490" s="144">
        <f t="shared" si="145"/>
        <v>0</v>
      </c>
      <c r="BG490" s="144">
        <f t="shared" si="146"/>
        <v>0</v>
      </c>
      <c r="BH490" s="144">
        <f t="shared" si="147"/>
        <v>0</v>
      </c>
      <c r="BI490" s="144">
        <f t="shared" si="148"/>
        <v>0</v>
      </c>
      <c r="BJ490" s="13" t="s">
        <v>144</v>
      </c>
      <c r="BK490" s="144">
        <f t="shared" si="149"/>
        <v>0</v>
      </c>
      <c r="BL490" s="13" t="s">
        <v>204</v>
      </c>
      <c r="BM490" s="143" t="s">
        <v>1495</v>
      </c>
    </row>
    <row r="491" spans="2:65" s="1" customFormat="1" ht="24.2" customHeight="1">
      <c r="B491" s="29"/>
      <c r="C491" s="131" t="s">
        <v>1496</v>
      </c>
      <c r="D491" s="131" t="s">
        <v>139</v>
      </c>
      <c r="E491" s="132" t="s">
        <v>1497</v>
      </c>
      <c r="F491" s="133" t="s">
        <v>1498</v>
      </c>
      <c r="G491" s="134" t="s">
        <v>153</v>
      </c>
      <c r="H491" s="135">
        <v>1</v>
      </c>
      <c r="I491" s="136"/>
      <c r="J491" s="137">
        <f t="shared" si="140"/>
        <v>0</v>
      </c>
      <c r="K491" s="138"/>
      <c r="L491" s="29"/>
      <c r="M491" s="139" t="s">
        <v>1</v>
      </c>
      <c r="N491" s="140" t="s">
        <v>48</v>
      </c>
      <c r="P491" s="141">
        <f t="shared" si="141"/>
        <v>0</v>
      </c>
      <c r="Q491" s="141">
        <v>0</v>
      </c>
      <c r="R491" s="141">
        <f t="shared" si="142"/>
        <v>0</v>
      </c>
      <c r="S491" s="141">
        <v>0</v>
      </c>
      <c r="T491" s="142">
        <f t="shared" si="143"/>
        <v>0</v>
      </c>
      <c r="AR491" s="143" t="s">
        <v>204</v>
      </c>
      <c r="AT491" s="143" t="s">
        <v>139</v>
      </c>
      <c r="AU491" s="143" t="s">
        <v>144</v>
      </c>
      <c r="AY491" s="13" t="s">
        <v>137</v>
      </c>
      <c r="BE491" s="144">
        <f t="shared" si="144"/>
        <v>0</v>
      </c>
      <c r="BF491" s="144">
        <f t="shared" si="145"/>
        <v>0</v>
      </c>
      <c r="BG491" s="144">
        <f t="shared" si="146"/>
        <v>0</v>
      </c>
      <c r="BH491" s="144">
        <f t="shared" si="147"/>
        <v>0</v>
      </c>
      <c r="BI491" s="144">
        <f t="shared" si="148"/>
        <v>0</v>
      </c>
      <c r="BJ491" s="13" t="s">
        <v>144</v>
      </c>
      <c r="BK491" s="144">
        <f t="shared" si="149"/>
        <v>0</v>
      </c>
      <c r="BL491" s="13" t="s">
        <v>204</v>
      </c>
      <c r="BM491" s="143" t="s">
        <v>1499</v>
      </c>
    </row>
    <row r="492" spans="2:65" s="1" customFormat="1" ht="24.2" customHeight="1">
      <c r="B492" s="29"/>
      <c r="C492" s="131" t="s">
        <v>1500</v>
      </c>
      <c r="D492" s="131" t="s">
        <v>139</v>
      </c>
      <c r="E492" s="132" t="s">
        <v>1501</v>
      </c>
      <c r="F492" s="133" t="s">
        <v>1502</v>
      </c>
      <c r="G492" s="134" t="s">
        <v>153</v>
      </c>
      <c r="H492" s="135">
        <v>8</v>
      </c>
      <c r="I492" s="136"/>
      <c r="J492" s="137">
        <f t="shared" si="140"/>
        <v>0</v>
      </c>
      <c r="K492" s="138"/>
      <c r="L492" s="29"/>
      <c r="M492" s="139" t="s">
        <v>1</v>
      </c>
      <c r="N492" s="140" t="s">
        <v>48</v>
      </c>
      <c r="P492" s="141">
        <f t="shared" si="141"/>
        <v>0</v>
      </c>
      <c r="Q492" s="141">
        <v>0</v>
      </c>
      <c r="R492" s="141">
        <f t="shared" si="142"/>
        <v>0</v>
      </c>
      <c r="S492" s="141">
        <v>0</v>
      </c>
      <c r="T492" s="142">
        <f t="shared" si="143"/>
        <v>0</v>
      </c>
      <c r="AR492" s="143" t="s">
        <v>204</v>
      </c>
      <c r="AT492" s="143" t="s">
        <v>139</v>
      </c>
      <c r="AU492" s="143" t="s">
        <v>144</v>
      </c>
      <c r="AY492" s="13" t="s">
        <v>137</v>
      </c>
      <c r="BE492" s="144">
        <f t="shared" si="144"/>
        <v>0</v>
      </c>
      <c r="BF492" s="144">
        <f t="shared" si="145"/>
        <v>0</v>
      </c>
      <c r="BG492" s="144">
        <f t="shared" si="146"/>
        <v>0</v>
      </c>
      <c r="BH492" s="144">
        <f t="shared" si="147"/>
        <v>0</v>
      </c>
      <c r="BI492" s="144">
        <f t="shared" si="148"/>
        <v>0</v>
      </c>
      <c r="BJ492" s="13" t="s">
        <v>144</v>
      </c>
      <c r="BK492" s="144">
        <f t="shared" si="149"/>
        <v>0</v>
      </c>
      <c r="BL492" s="13" t="s">
        <v>204</v>
      </c>
      <c r="BM492" s="143" t="s">
        <v>1503</v>
      </c>
    </row>
    <row r="493" spans="2:65" s="1" customFormat="1" ht="24.2" customHeight="1">
      <c r="B493" s="29"/>
      <c r="C493" s="131" t="s">
        <v>1504</v>
      </c>
      <c r="D493" s="131" t="s">
        <v>139</v>
      </c>
      <c r="E493" s="132" t="s">
        <v>1505</v>
      </c>
      <c r="F493" s="133" t="s">
        <v>1506</v>
      </c>
      <c r="G493" s="134" t="s">
        <v>153</v>
      </c>
      <c r="H493" s="135">
        <v>5</v>
      </c>
      <c r="I493" s="136"/>
      <c r="J493" s="137">
        <f t="shared" si="140"/>
        <v>0</v>
      </c>
      <c r="K493" s="138"/>
      <c r="L493" s="29"/>
      <c r="M493" s="139" t="s">
        <v>1</v>
      </c>
      <c r="N493" s="140" t="s">
        <v>48</v>
      </c>
      <c r="P493" s="141">
        <f t="shared" si="141"/>
        <v>0</v>
      </c>
      <c r="Q493" s="141">
        <v>0</v>
      </c>
      <c r="R493" s="141">
        <f t="shared" si="142"/>
        <v>0</v>
      </c>
      <c r="S493" s="141">
        <v>0</v>
      </c>
      <c r="T493" s="142">
        <f t="shared" si="143"/>
        <v>0</v>
      </c>
      <c r="AR493" s="143" t="s">
        <v>204</v>
      </c>
      <c r="AT493" s="143" t="s">
        <v>139</v>
      </c>
      <c r="AU493" s="143" t="s">
        <v>144</v>
      </c>
      <c r="AY493" s="13" t="s">
        <v>137</v>
      </c>
      <c r="BE493" s="144">
        <f t="shared" si="144"/>
        <v>0</v>
      </c>
      <c r="BF493" s="144">
        <f t="shared" si="145"/>
        <v>0</v>
      </c>
      <c r="BG493" s="144">
        <f t="shared" si="146"/>
        <v>0</v>
      </c>
      <c r="BH493" s="144">
        <f t="shared" si="147"/>
        <v>0</v>
      </c>
      <c r="BI493" s="144">
        <f t="shared" si="148"/>
        <v>0</v>
      </c>
      <c r="BJ493" s="13" t="s">
        <v>144</v>
      </c>
      <c r="BK493" s="144">
        <f t="shared" si="149"/>
        <v>0</v>
      </c>
      <c r="BL493" s="13" t="s">
        <v>204</v>
      </c>
      <c r="BM493" s="143" t="s">
        <v>1507</v>
      </c>
    </row>
    <row r="494" spans="2:65" s="1" customFormat="1" ht="24.2" customHeight="1">
      <c r="B494" s="29"/>
      <c r="C494" s="131" t="s">
        <v>1508</v>
      </c>
      <c r="D494" s="131" t="s">
        <v>139</v>
      </c>
      <c r="E494" s="132" t="s">
        <v>1509</v>
      </c>
      <c r="F494" s="133" t="s">
        <v>1510</v>
      </c>
      <c r="G494" s="134" t="s">
        <v>153</v>
      </c>
      <c r="H494" s="135">
        <v>2</v>
      </c>
      <c r="I494" s="136"/>
      <c r="J494" s="137">
        <f t="shared" si="140"/>
        <v>0</v>
      </c>
      <c r="K494" s="138"/>
      <c r="L494" s="29"/>
      <c r="M494" s="139" t="s">
        <v>1</v>
      </c>
      <c r="N494" s="140" t="s">
        <v>48</v>
      </c>
      <c r="P494" s="141">
        <f t="shared" si="141"/>
        <v>0</v>
      </c>
      <c r="Q494" s="141">
        <v>0</v>
      </c>
      <c r="R494" s="141">
        <f t="shared" si="142"/>
        <v>0</v>
      </c>
      <c r="S494" s="141">
        <v>0</v>
      </c>
      <c r="T494" s="142">
        <f t="shared" si="143"/>
        <v>0</v>
      </c>
      <c r="AR494" s="143" t="s">
        <v>204</v>
      </c>
      <c r="AT494" s="143" t="s">
        <v>139</v>
      </c>
      <c r="AU494" s="143" t="s">
        <v>144</v>
      </c>
      <c r="AY494" s="13" t="s">
        <v>137</v>
      </c>
      <c r="BE494" s="144">
        <f t="shared" si="144"/>
        <v>0</v>
      </c>
      <c r="BF494" s="144">
        <f t="shared" si="145"/>
        <v>0</v>
      </c>
      <c r="BG494" s="144">
        <f t="shared" si="146"/>
        <v>0</v>
      </c>
      <c r="BH494" s="144">
        <f t="shared" si="147"/>
        <v>0</v>
      </c>
      <c r="BI494" s="144">
        <f t="shared" si="148"/>
        <v>0</v>
      </c>
      <c r="BJ494" s="13" t="s">
        <v>144</v>
      </c>
      <c r="BK494" s="144">
        <f t="shared" si="149"/>
        <v>0</v>
      </c>
      <c r="BL494" s="13" t="s">
        <v>204</v>
      </c>
      <c r="BM494" s="143" t="s">
        <v>1511</v>
      </c>
    </row>
    <row r="495" spans="2:65" s="1" customFormat="1" ht="24.2" customHeight="1">
      <c r="B495" s="29"/>
      <c r="C495" s="131" t="s">
        <v>1512</v>
      </c>
      <c r="D495" s="131" t="s">
        <v>139</v>
      </c>
      <c r="E495" s="132" t="s">
        <v>1513</v>
      </c>
      <c r="F495" s="133" t="s">
        <v>1514</v>
      </c>
      <c r="G495" s="134" t="s">
        <v>153</v>
      </c>
      <c r="H495" s="135">
        <v>1</v>
      </c>
      <c r="I495" s="136"/>
      <c r="J495" s="137">
        <f t="shared" si="140"/>
        <v>0</v>
      </c>
      <c r="K495" s="138"/>
      <c r="L495" s="29"/>
      <c r="M495" s="139" t="s">
        <v>1</v>
      </c>
      <c r="N495" s="140" t="s">
        <v>48</v>
      </c>
      <c r="P495" s="141">
        <f t="shared" si="141"/>
        <v>0</v>
      </c>
      <c r="Q495" s="141">
        <v>0</v>
      </c>
      <c r="R495" s="141">
        <f t="shared" si="142"/>
        <v>0</v>
      </c>
      <c r="S495" s="141">
        <v>0</v>
      </c>
      <c r="T495" s="142">
        <f t="shared" si="143"/>
        <v>0</v>
      </c>
      <c r="AR495" s="143" t="s">
        <v>204</v>
      </c>
      <c r="AT495" s="143" t="s">
        <v>139</v>
      </c>
      <c r="AU495" s="143" t="s">
        <v>144</v>
      </c>
      <c r="AY495" s="13" t="s">
        <v>137</v>
      </c>
      <c r="BE495" s="144">
        <f t="shared" si="144"/>
        <v>0</v>
      </c>
      <c r="BF495" s="144">
        <f t="shared" si="145"/>
        <v>0</v>
      </c>
      <c r="BG495" s="144">
        <f t="shared" si="146"/>
        <v>0</v>
      </c>
      <c r="BH495" s="144">
        <f t="shared" si="147"/>
        <v>0</v>
      </c>
      <c r="BI495" s="144">
        <f t="shared" si="148"/>
        <v>0</v>
      </c>
      <c r="BJ495" s="13" t="s">
        <v>144</v>
      </c>
      <c r="BK495" s="144">
        <f t="shared" si="149"/>
        <v>0</v>
      </c>
      <c r="BL495" s="13" t="s">
        <v>204</v>
      </c>
      <c r="BM495" s="143" t="s">
        <v>1515</v>
      </c>
    </row>
    <row r="496" spans="2:65" s="1" customFormat="1" ht="24.2" customHeight="1">
      <c r="B496" s="29"/>
      <c r="C496" s="131" t="s">
        <v>1516</v>
      </c>
      <c r="D496" s="131" t="s">
        <v>139</v>
      </c>
      <c r="E496" s="132" t="s">
        <v>1517</v>
      </c>
      <c r="F496" s="133" t="s">
        <v>1518</v>
      </c>
      <c r="G496" s="134" t="s">
        <v>153</v>
      </c>
      <c r="H496" s="135">
        <v>7</v>
      </c>
      <c r="I496" s="136"/>
      <c r="J496" s="137">
        <f t="shared" si="140"/>
        <v>0</v>
      </c>
      <c r="K496" s="138"/>
      <c r="L496" s="29"/>
      <c r="M496" s="139" t="s">
        <v>1</v>
      </c>
      <c r="N496" s="140" t="s">
        <v>48</v>
      </c>
      <c r="P496" s="141">
        <f t="shared" si="141"/>
        <v>0</v>
      </c>
      <c r="Q496" s="141">
        <v>0</v>
      </c>
      <c r="R496" s="141">
        <f t="shared" si="142"/>
        <v>0</v>
      </c>
      <c r="S496" s="141">
        <v>0</v>
      </c>
      <c r="T496" s="142">
        <f t="shared" si="143"/>
        <v>0</v>
      </c>
      <c r="AR496" s="143" t="s">
        <v>204</v>
      </c>
      <c r="AT496" s="143" t="s">
        <v>139</v>
      </c>
      <c r="AU496" s="143" t="s">
        <v>144</v>
      </c>
      <c r="AY496" s="13" t="s">
        <v>137</v>
      </c>
      <c r="BE496" s="144">
        <f t="shared" si="144"/>
        <v>0</v>
      </c>
      <c r="BF496" s="144">
        <f t="shared" si="145"/>
        <v>0</v>
      </c>
      <c r="BG496" s="144">
        <f t="shared" si="146"/>
        <v>0</v>
      </c>
      <c r="BH496" s="144">
        <f t="shared" si="147"/>
        <v>0</v>
      </c>
      <c r="BI496" s="144">
        <f t="shared" si="148"/>
        <v>0</v>
      </c>
      <c r="BJ496" s="13" t="s">
        <v>144</v>
      </c>
      <c r="BK496" s="144">
        <f t="shared" si="149"/>
        <v>0</v>
      </c>
      <c r="BL496" s="13" t="s">
        <v>204</v>
      </c>
      <c r="BM496" s="143" t="s">
        <v>1519</v>
      </c>
    </row>
    <row r="497" spans="2:65" s="1" customFormat="1" ht="24.2" customHeight="1">
      <c r="B497" s="29"/>
      <c r="C497" s="131" t="s">
        <v>1520</v>
      </c>
      <c r="D497" s="131" t="s">
        <v>139</v>
      </c>
      <c r="E497" s="132" t="s">
        <v>1521</v>
      </c>
      <c r="F497" s="133" t="s">
        <v>1522</v>
      </c>
      <c r="G497" s="134" t="s">
        <v>153</v>
      </c>
      <c r="H497" s="135">
        <v>5</v>
      </c>
      <c r="I497" s="136"/>
      <c r="J497" s="137">
        <f t="shared" si="140"/>
        <v>0</v>
      </c>
      <c r="K497" s="138"/>
      <c r="L497" s="29"/>
      <c r="M497" s="139" t="s">
        <v>1</v>
      </c>
      <c r="N497" s="140" t="s">
        <v>48</v>
      </c>
      <c r="P497" s="141">
        <f t="shared" si="141"/>
        <v>0</v>
      </c>
      <c r="Q497" s="141">
        <v>0</v>
      </c>
      <c r="R497" s="141">
        <f t="shared" si="142"/>
        <v>0</v>
      </c>
      <c r="S497" s="141">
        <v>0</v>
      </c>
      <c r="T497" s="142">
        <f t="shared" si="143"/>
        <v>0</v>
      </c>
      <c r="AR497" s="143" t="s">
        <v>204</v>
      </c>
      <c r="AT497" s="143" t="s">
        <v>139</v>
      </c>
      <c r="AU497" s="143" t="s">
        <v>144</v>
      </c>
      <c r="AY497" s="13" t="s">
        <v>137</v>
      </c>
      <c r="BE497" s="144">
        <f t="shared" si="144"/>
        <v>0</v>
      </c>
      <c r="BF497" s="144">
        <f t="shared" si="145"/>
        <v>0</v>
      </c>
      <c r="BG497" s="144">
        <f t="shared" si="146"/>
        <v>0</v>
      </c>
      <c r="BH497" s="144">
        <f t="shared" si="147"/>
        <v>0</v>
      </c>
      <c r="BI497" s="144">
        <f t="shared" si="148"/>
        <v>0</v>
      </c>
      <c r="BJ497" s="13" t="s">
        <v>144</v>
      </c>
      <c r="BK497" s="144">
        <f t="shared" si="149"/>
        <v>0</v>
      </c>
      <c r="BL497" s="13" t="s">
        <v>204</v>
      </c>
      <c r="BM497" s="143" t="s">
        <v>1523</v>
      </c>
    </row>
    <row r="498" spans="2:65" s="1" customFormat="1" ht="24.2" customHeight="1">
      <c r="B498" s="29"/>
      <c r="C498" s="131" t="s">
        <v>1524</v>
      </c>
      <c r="D498" s="131" t="s">
        <v>139</v>
      </c>
      <c r="E498" s="132" t="s">
        <v>1525</v>
      </c>
      <c r="F498" s="133" t="s">
        <v>1526</v>
      </c>
      <c r="G498" s="134" t="s">
        <v>153</v>
      </c>
      <c r="H498" s="135">
        <v>1</v>
      </c>
      <c r="I498" s="136"/>
      <c r="J498" s="137">
        <f t="shared" si="140"/>
        <v>0</v>
      </c>
      <c r="K498" s="138"/>
      <c r="L498" s="29"/>
      <c r="M498" s="139" t="s">
        <v>1</v>
      </c>
      <c r="N498" s="140" t="s">
        <v>48</v>
      </c>
      <c r="P498" s="141">
        <f t="shared" si="141"/>
        <v>0</v>
      </c>
      <c r="Q498" s="141">
        <v>0</v>
      </c>
      <c r="R498" s="141">
        <f t="shared" si="142"/>
        <v>0</v>
      </c>
      <c r="S498" s="141">
        <v>0</v>
      </c>
      <c r="T498" s="142">
        <f t="shared" si="143"/>
        <v>0</v>
      </c>
      <c r="AR498" s="143" t="s">
        <v>204</v>
      </c>
      <c r="AT498" s="143" t="s">
        <v>139</v>
      </c>
      <c r="AU498" s="143" t="s">
        <v>144</v>
      </c>
      <c r="AY498" s="13" t="s">
        <v>137</v>
      </c>
      <c r="BE498" s="144">
        <f t="shared" si="144"/>
        <v>0</v>
      </c>
      <c r="BF498" s="144">
        <f t="shared" si="145"/>
        <v>0</v>
      </c>
      <c r="BG498" s="144">
        <f t="shared" si="146"/>
        <v>0</v>
      </c>
      <c r="BH498" s="144">
        <f t="shared" si="147"/>
        <v>0</v>
      </c>
      <c r="BI498" s="144">
        <f t="shared" si="148"/>
        <v>0</v>
      </c>
      <c r="BJ498" s="13" t="s">
        <v>144</v>
      </c>
      <c r="BK498" s="144">
        <f t="shared" si="149"/>
        <v>0</v>
      </c>
      <c r="BL498" s="13" t="s">
        <v>204</v>
      </c>
      <c r="BM498" s="143" t="s">
        <v>1527</v>
      </c>
    </row>
    <row r="499" spans="2:65" s="1" customFormat="1" ht="24.2" customHeight="1">
      <c r="B499" s="29"/>
      <c r="C499" s="131" t="s">
        <v>1528</v>
      </c>
      <c r="D499" s="131" t="s">
        <v>139</v>
      </c>
      <c r="E499" s="132" t="s">
        <v>1529</v>
      </c>
      <c r="F499" s="133" t="s">
        <v>1530</v>
      </c>
      <c r="G499" s="134" t="s">
        <v>153</v>
      </c>
      <c r="H499" s="135">
        <v>1</v>
      </c>
      <c r="I499" s="136"/>
      <c r="J499" s="137">
        <f t="shared" si="140"/>
        <v>0</v>
      </c>
      <c r="K499" s="138"/>
      <c r="L499" s="29"/>
      <c r="M499" s="139" t="s">
        <v>1</v>
      </c>
      <c r="N499" s="140" t="s">
        <v>48</v>
      </c>
      <c r="P499" s="141">
        <f t="shared" si="141"/>
        <v>0</v>
      </c>
      <c r="Q499" s="141">
        <v>0</v>
      </c>
      <c r="R499" s="141">
        <f t="shared" si="142"/>
        <v>0</v>
      </c>
      <c r="S499" s="141">
        <v>0</v>
      </c>
      <c r="T499" s="142">
        <f t="shared" si="143"/>
        <v>0</v>
      </c>
      <c r="AR499" s="143" t="s">
        <v>204</v>
      </c>
      <c r="AT499" s="143" t="s">
        <v>139</v>
      </c>
      <c r="AU499" s="143" t="s">
        <v>144</v>
      </c>
      <c r="AY499" s="13" t="s">
        <v>137</v>
      </c>
      <c r="BE499" s="144">
        <f t="shared" si="144"/>
        <v>0</v>
      </c>
      <c r="BF499" s="144">
        <f t="shared" si="145"/>
        <v>0</v>
      </c>
      <c r="BG499" s="144">
        <f t="shared" si="146"/>
        <v>0</v>
      </c>
      <c r="BH499" s="144">
        <f t="shared" si="147"/>
        <v>0</v>
      </c>
      <c r="BI499" s="144">
        <f t="shared" si="148"/>
        <v>0</v>
      </c>
      <c r="BJ499" s="13" t="s">
        <v>144</v>
      </c>
      <c r="BK499" s="144">
        <f t="shared" si="149"/>
        <v>0</v>
      </c>
      <c r="BL499" s="13" t="s">
        <v>204</v>
      </c>
      <c r="BM499" s="143" t="s">
        <v>1531</v>
      </c>
    </row>
    <row r="500" spans="2:65" s="1" customFormat="1" ht="24.2" customHeight="1">
      <c r="B500" s="29"/>
      <c r="C500" s="131" t="s">
        <v>1532</v>
      </c>
      <c r="D500" s="131" t="s">
        <v>139</v>
      </c>
      <c r="E500" s="132" t="s">
        <v>1533</v>
      </c>
      <c r="F500" s="133" t="s">
        <v>1534</v>
      </c>
      <c r="G500" s="134" t="s">
        <v>153</v>
      </c>
      <c r="H500" s="135">
        <v>2</v>
      </c>
      <c r="I500" s="136"/>
      <c r="J500" s="137">
        <f t="shared" si="140"/>
        <v>0</v>
      </c>
      <c r="K500" s="138"/>
      <c r="L500" s="29"/>
      <c r="M500" s="139" t="s">
        <v>1</v>
      </c>
      <c r="N500" s="140" t="s">
        <v>48</v>
      </c>
      <c r="P500" s="141">
        <f t="shared" si="141"/>
        <v>0</v>
      </c>
      <c r="Q500" s="141">
        <v>0</v>
      </c>
      <c r="R500" s="141">
        <f t="shared" si="142"/>
        <v>0</v>
      </c>
      <c r="S500" s="141">
        <v>0</v>
      </c>
      <c r="T500" s="142">
        <f t="shared" si="143"/>
        <v>0</v>
      </c>
      <c r="AR500" s="143" t="s">
        <v>204</v>
      </c>
      <c r="AT500" s="143" t="s">
        <v>139</v>
      </c>
      <c r="AU500" s="143" t="s">
        <v>144</v>
      </c>
      <c r="AY500" s="13" t="s">
        <v>137</v>
      </c>
      <c r="BE500" s="144">
        <f t="shared" si="144"/>
        <v>0</v>
      </c>
      <c r="BF500" s="144">
        <f t="shared" si="145"/>
        <v>0</v>
      </c>
      <c r="BG500" s="144">
        <f t="shared" si="146"/>
        <v>0</v>
      </c>
      <c r="BH500" s="144">
        <f t="shared" si="147"/>
        <v>0</v>
      </c>
      <c r="BI500" s="144">
        <f t="shared" si="148"/>
        <v>0</v>
      </c>
      <c r="BJ500" s="13" t="s">
        <v>144</v>
      </c>
      <c r="BK500" s="144">
        <f t="shared" si="149"/>
        <v>0</v>
      </c>
      <c r="BL500" s="13" t="s">
        <v>204</v>
      </c>
      <c r="BM500" s="143" t="s">
        <v>1535</v>
      </c>
    </row>
    <row r="501" spans="2:65" s="1" customFormat="1" ht="24.2" customHeight="1">
      <c r="B501" s="29"/>
      <c r="C501" s="131" t="s">
        <v>1536</v>
      </c>
      <c r="D501" s="131" t="s">
        <v>139</v>
      </c>
      <c r="E501" s="132" t="s">
        <v>1537</v>
      </c>
      <c r="F501" s="133" t="s">
        <v>1538</v>
      </c>
      <c r="G501" s="134" t="s">
        <v>153</v>
      </c>
      <c r="H501" s="135">
        <v>1</v>
      </c>
      <c r="I501" s="136"/>
      <c r="J501" s="137">
        <f t="shared" si="140"/>
        <v>0</v>
      </c>
      <c r="K501" s="138"/>
      <c r="L501" s="29"/>
      <c r="M501" s="139" t="s">
        <v>1</v>
      </c>
      <c r="N501" s="140" t="s">
        <v>48</v>
      </c>
      <c r="P501" s="141">
        <f t="shared" si="141"/>
        <v>0</v>
      </c>
      <c r="Q501" s="141">
        <v>0</v>
      </c>
      <c r="R501" s="141">
        <f t="shared" si="142"/>
        <v>0</v>
      </c>
      <c r="S501" s="141">
        <v>0</v>
      </c>
      <c r="T501" s="142">
        <f t="shared" si="143"/>
        <v>0</v>
      </c>
      <c r="AR501" s="143" t="s">
        <v>204</v>
      </c>
      <c r="AT501" s="143" t="s">
        <v>139</v>
      </c>
      <c r="AU501" s="143" t="s">
        <v>144</v>
      </c>
      <c r="AY501" s="13" t="s">
        <v>137</v>
      </c>
      <c r="BE501" s="144">
        <f t="shared" si="144"/>
        <v>0</v>
      </c>
      <c r="BF501" s="144">
        <f t="shared" si="145"/>
        <v>0</v>
      </c>
      <c r="BG501" s="144">
        <f t="shared" si="146"/>
        <v>0</v>
      </c>
      <c r="BH501" s="144">
        <f t="shared" si="147"/>
        <v>0</v>
      </c>
      <c r="BI501" s="144">
        <f t="shared" si="148"/>
        <v>0</v>
      </c>
      <c r="BJ501" s="13" t="s">
        <v>144</v>
      </c>
      <c r="BK501" s="144">
        <f t="shared" si="149"/>
        <v>0</v>
      </c>
      <c r="BL501" s="13" t="s">
        <v>204</v>
      </c>
      <c r="BM501" s="143" t="s">
        <v>1539</v>
      </c>
    </row>
    <row r="502" spans="2:65" s="1" customFormat="1" ht="24.2" customHeight="1">
      <c r="B502" s="29"/>
      <c r="C502" s="131" t="s">
        <v>1540</v>
      </c>
      <c r="D502" s="131" t="s">
        <v>139</v>
      </c>
      <c r="E502" s="132" t="s">
        <v>1541</v>
      </c>
      <c r="F502" s="133" t="s">
        <v>1542</v>
      </c>
      <c r="G502" s="134" t="s">
        <v>153</v>
      </c>
      <c r="H502" s="135">
        <v>1</v>
      </c>
      <c r="I502" s="136"/>
      <c r="J502" s="137">
        <f t="shared" si="140"/>
        <v>0</v>
      </c>
      <c r="K502" s="138"/>
      <c r="L502" s="29"/>
      <c r="M502" s="139" t="s">
        <v>1</v>
      </c>
      <c r="N502" s="140" t="s">
        <v>48</v>
      </c>
      <c r="P502" s="141">
        <f t="shared" si="141"/>
        <v>0</v>
      </c>
      <c r="Q502" s="141">
        <v>0</v>
      </c>
      <c r="R502" s="141">
        <f t="shared" si="142"/>
        <v>0</v>
      </c>
      <c r="S502" s="141">
        <v>0</v>
      </c>
      <c r="T502" s="142">
        <f t="shared" si="143"/>
        <v>0</v>
      </c>
      <c r="AR502" s="143" t="s">
        <v>204</v>
      </c>
      <c r="AT502" s="143" t="s">
        <v>139</v>
      </c>
      <c r="AU502" s="143" t="s">
        <v>144</v>
      </c>
      <c r="AY502" s="13" t="s">
        <v>137</v>
      </c>
      <c r="BE502" s="144">
        <f t="shared" si="144"/>
        <v>0</v>
      </c>
      <c r="BF502" s="144">
        <f t="shared" si="145"/>
        <v>0</v>
      </c>
      <c r="BG502" s="144">
        <f t="shared" si="146"/>
        <v>0</v>
      </c>
      <c r="BH502" s="144">
        <f t="shared" si="147"/>
        <v>0</v>
      </c>
      <c r="BI502" s="144">
        <f t="shared" si="148"/>
        <v>0</v>
      </c>
      <c r="BJ502" s="13" t="s">
        <v>144</v>
      </c>
      <c r="BK502" s="144">
        <f t="shared" si="149"/>
        <v>0</v>
      </c>
      <c r="BL502" s="13" t="s">
        <v>204</v>
      </c>
      <c r="BM502" s="143" t="s">
        <v>1543</v>
      </c>
    </row>
    <row r="503" spans="2:65" s="1" customFormat="1" ht="24.2" customHeight="1">
      <c r="B503" s="29"/>
      <c r="C503" s="131" t="s">
        <v>1544</v>
      </c>
      <c r="D503" s="131" t="s">
        <v>139</v>
      </c>
      <c r="E503" s="132" t="s">
        <v>1545</v>
      </c>
      <c r="F503" s="133" t="s">
        <v>1546</v>
      </c>
      <c r="G503" s="134" t="s">
        <v>153</v>
      </c>
      <c r="H503" s="135">
        <v>2</v>
      </c>
      <c r="I503" s="136"/>
      <c r="J503" s="137">
        <f t="shared" si="140"/>
        <v>0</v>
      </c>
      <c r="K503" s="138"/>
      <c r="L503" s="29"/>
      <c r="M503" s="139" t="s">
        <v>1</v>
      </c>
      <c r="N503" s="140" t="s">
        <v>48</v>
      </c>
      <c r="P503" s="141">
        <f t="shared" si="141"/>
        <v>0</v>
      </c>
      <c r="Q503" s="141">
        <v>0</v>
      </c>
      <c r="R503" s="141">
        <f t="shared" si="142"/>
        <v>0</v>
      </c>
      <c r="S503" s="141">
        <v>0</v>
      </c>
      <c r="T503" s="142">
        <f t="shared" si="143"/>
        <v>0</v>
      </c>
      <c r="AR503" s="143" t="s">
        <v>204</v>
      </c>
      <c r="AT503" s="143" t="s">
        <v>139</v>
      </c>
      <c r="AU503" s="143" t="s">
        <v>144</v>
      </c>
      <c r="AY503" s="13" t="s">
        <v>137</v>
      </c>
      <c r="BE503" s="144">
        <f t="shared" si="144"/>
        <v>0</v>
      </c>
      <c r="BF503" s="144">
        <f t="shared" si="145"/>
        <v>0</v>
      </c>
      <c r="BG503" s="144">
        <f t="shared" si="146"/>
        <v>0</v>
      </c>
      <c r="BH503" s="144">
        <f t="shared" si="147"/>
        <v>0</v>
      </c>
      <c r="BI503" s="144">
        <f t="shared" si="148"/>
        <v>0</v>
      </c>
      <c r="BJ503" s="13" t="s">
        <v>144</v>
      </c>
      <c r="BK503" s="144">
        <f t="shared" si="149"/>
        <v>0</v>
      </c>
      <c r="BL503" s="13" t="s">
        <v>204</v>
      </c>
      <c r="BM503" s="143" t="s">
        <v>1547</v>
      </c>
    </row>
    <row r="504" spans="2:65" s="1" customFormat="1" ht="37.9" customHeight="1">
      <c r="B504" s="29"/>
      <c r="C504" s="131" t="s">
        <v>1548</v>
      </c>
      <c r="D504" s="131" t="s">
        <v>139</v>
      </c>
      <c r="E504" s="132" t="s">
        <v>1549</v>
      </c>
      <c r="F504" s="133" t="s">
        <v>1550</v>
      </c>
      <c r="G504" s="134" t="s">
        <v>153</v>
      </c>
      <c r="H504" s="135">
        <v>2</v>
      </c>
      <c r="I504" s="136"/>
      <c r="J504" s="137">
        <f t="shared" si="140"/>
        <v>0</v>
      </c>
      <c r="K504" s="138"/>
      <c r="L504" s="29"/>
      <c r="M504" s="139" t="s">
        <v>1</v>
      </c>
      <c r="N504" s="140" t="s">
        <v>48</v>
      </c>
      <c r="P504" s="141">
        <f t="shared" si="141"/>
        <v>0</v>
      </c>
      <c r="Q504" s="141">
        <v>0</v>
      </c>
      <c r="R504" s="141">
        <f t="shared" si="142"/>
        <v>0</v>
      </c>
      <c r="S504" s="141">
        <v>0</v>
      </c>
      <c r="T504" s="142">
        <f t="shared" si="143"/>
        <v>0</v>
      </c>
      <c r="AR504" s="143" t="s">
        <v>204</v>
      </c>
      <c r="AT504" s="143" t="s">
        <v>139</v>
      </c>
      <c r="AU504" s="143" t="s">
        <v>144</v>
      </c>
      <c r="AY504" s="13" t="s">
        <v>137</v>
      </c>
      <c r="BE504" s="144">
        <f t="shared" si="144"/>
        <v>0</v>
      </c>
      <c r="BF504" s="144">
        <f t="shared" si="145"/>
        <v>0</v>
      </c>
      <c r="BG504" s="144">
        <f t="shared" si="146"/>
        <v>0</v>
      </c>
      <c r="BH504" s="144">
        <f t="shared" si="147"/>
        <v>0</v>
      </c>
      <c r="BI504" s="144">
        <f t="shared" si="148"/>
        <v>0</v>
      </c>
      <c r="BJ504" s="13" t="s">
        <v>144</v>
      </c>
      <c r="BK504" s="144">
        <f t="shared" si="149"/>
        <v>0</v>
      </c>
      <c r="BL504" s="13" t="s">
        <v>204</v>
      </c>
      <c r="BM504" s="143" t="s">
        <v>1551</v>
      </c>
    </row>
    <row r="505" spans="2:65" s="1" customFormat="1" ht="24.2" customHeight="1">
      <c r="B505" s="29"/>
      <c r="C505" s="131" t="s">
        <v>1552</v>
      </c>
      <c r="D505" s="131" t="s">
        <v>139</v>
      </c>
      <c r="E505" s="132" t="s">
        <v>1553</v>
      </c>
      <c r="F505" s="133" t="s">
        <v>1554</v>
      </c>
      <c r="G505" s="134" t="s">
        <v>153</v>
      </c>
      <c r="H505" s="135">
        <v>2</v>
      </c>
      <c r="I505" s="136"/>
      <c r="J505" s="137">
        <f t="shared" si="140"/>
        <v>0</v>
      </c>
      <c r="K505" s="138"/>
      <c r="L505" s="29"/>
      <c r="M505" s="139" t="s">
        <v>1</v>
      </c>
      <c r="N505" s="140" t="s">
        <v>48</v>
      </c>
      <c r="P505" s="141">
        <f t="shared" si="141"/>
        <v>0</v>
      </c>
      <c r="Q505" s="141">
        <v>0</v>
      </c>
      <c r="R505" s="141">
        <f t="shared" si="142"/>
        <v>0</v>
      </c>
      <c r="S505" s="141">
        <v>0</v>
      </c>
      <c r="T505" s="142">
        <f t="shared" si="143"/>
        <v>0</v>
      </c>
      <c r="AR505" s="143" t="s">
        <v>204</v>
      </c>
      <c r="AT505" s="143" t="s">
        <v>139</v>
      </c>
      <c r="AU505" s="143" t="s">
        <v>144</v>
      </c>
      <c r="AY505" s="13" t="s">
        <v>137</v>
      </c>
      <c r="BE505" s="144">
        <f t="shared" si="144"/>
        <v>0</v>
      </c>
      <c r="BF505" s="144">
        <f t="shared" si="145"/>
        <v>0</v>
      </c>
      <c r="BG505" s="144">
        <f t="shared" si="146"/>
        <v>0</v>
      </c>
      <c r="BH505" s="144">
        <f t="shared" si="147"/>
        <v>0</v>
      </c>
      <c r="BI505" s="144">
        <f t="shared" si="148"/>
        <v>0</v>
      </c>
      <c r="BJ505" s="13" t="s">
        <v>144</v>
      </c>
      <c r="BK505" s="144">
        <f t="shared" si="149"/>
        <v>0</v>
      </c>
      <c r="BL505" s="13" t="s">
        <v>204</v>
      </c>
      <c r="BM505" s="143" t="s">
        <v>1555</v>
      </c>
    </row>
    <row r="506" spans="2:65" s="1" customFormat="1" ht="24.2" customHeight="1">
      <c r="B506" s="29"/>
      <c r="C506" s="131" t="s">
        <v>1556</v>
      </c>
      <c r="D506" s="131" t="s">
        <v>139</v>
      </c>
      <c r="E506" s="132" t="s">
        <v>1557</v>
      </c>
      <c r="F506" s="133" t="s">
        <v>1558</v>
      </c>
      <c r="G506" s="134" t="s">
        <v>153</v>
      </c>
      <c r="H506" s="135">
        <v>2</v>
      </c>
      <c r="I506" s="136"/>
      <c r="J506" s="137">
        <f t="shared" si="140"/>
        <v>0</v>
      </c>
      <c r="K506" s="138"/>
      <c r="L506" s="29"/>
      <c r="M506" s="139" t="s">
        <v>1</v>
      </c>
      <c r="N506" s="140" t="s">
        <v>48</v>
      </c>
      <c r="P506" s="141">
        <f t="shared" si="141"/>
        <v>0</v>
      </c>
      <c r="Q506" s="141">
        <v>0</v>
      </c>
      <c r="R506" s="141">
        <f t="shared" si="142"/>
        <v>0</v>
      </c>
      <c r="S506" s="141">
        <v>0</v>
      </c>
      <c r="T506" s="142">
        <f t="shared" si="143"/>
        <v>0</v>
      </c>
      <c r="AR506" s="143" t="s">
        <v>204</v>
      </c>
      <c r="AT506" s="143" t="s">
        <v>139</v>
      </c>
      <c r="AU506" s="143" t="s">
        <v>144</v>
      </c>
      <c r="AY506" s="13" t="s">
        <v>137</v>
      </c>
      <c r="BE506" s="144">
        <f t="shared" si="144"/>
        <v>0</v>
      </c>
      <c r="BF506" s="144">
        <f t="shared" si="145"/>
        <v>0</v>
      </c>
      <c r="BG506" s="144">
        <f t="shared" si="146"/>
        <v>0</v>
      </c>
      <c r="BH506" s="144">
        <f t="shared" si="147"/>
        <v>0</v>
      </c>
      <c r="BI506" s="144">
        <f t="shared" si="148"/>
        <v>0</v>
      </c>
      <c r="BJ506" s="13" t="s">
        <v>144</v>
      </c>
      <c r="BK506" s="144">
        <f t="shared" si="149"/>
        <v>0</v>
      </c>
      <c r="BL506" s="13" t="s">
        <v>204</v>
      </c>
      <c r="BM506" s="143" t="s">
        <v>1559</v>
      </c>
    </row>
    <row r="507" spans="2:65" s="1" customFormat="1" ht="24.2" customHeight="1">
      <c r="B507" s="29"/>
      <c r="C507" s="131" t="s">
        <v>1560</v>
      </c>
      <c r="D507" s="131" t="s">
        <v>139</v>
      </c>
      <c r="E507" s="132" t="s">
        <v>1561</v>
      </c>
      <c r="F507" s="133" t="s">
        <v>1562</v>
      </c>
      <c r="G507" s="134" t="s">
        <v>153</v>
      </c>
      <c r="H507" s="135">
        <v>3</v>
      </c>
      <c r="I507" s="136"/>
      <c r="J507" s="137">
        <f t="shared" si="140"/>
        <v>0</v>
      </c>
      <c r="K507" s="138"/>
      <c r="L507" s="29"/>
      <c r="M507" s="139" t="s">
        <v>1</v>
      </c>
      <c r="N507" s="140" t="s">
        <v>48</v>
      </c>
      <c r="P507" s="141">
        <f t="shared" si="141"/>
        <v>0</v>
      </c>
      <c r="Q507" s="141">
        <v>0</v>
      </c>
      <c r="R507" s="141">
        <f t="shared" si="142"/>
        <v>0</v>
      </c>
      <c r="S507" s="141">
        <v>0</v>
      </c>
      <c r="T507" s="142">
        <f t="shared" si="143"/>
        <v>0</v>
      </c>
      <c r="AR507" s="143" t="s">
        <v>204</v>
      </c>
      <c r="AT507" s="143" t="s">
        <v>139</v>
      </c>
      <c r="AU507" s="143" t="s">
        <v>144</v>
      </c>
      <c r="AY507" s="13" t="s">
        <v>137</v>
      </c>
      <c r="BE507" s="144">
        <f t="shared" si="144"/>
        <v>0</v>
      </c>
      <c r="BF507" s="144">
        <f t="shared" si="145"/>
        <v>0</v>
      </c>
      <c r="BG507" s="144">
        <f t="shared" si="146"/>
        <v>0</v>
      </c>
      <c r="BH507" s="144">
        <f t="shared" si="147"/>
        <v>0</v>
      </c>
      <c r="BI507" s="144">
        <f t="shared" si="148"/>
        <v>0</v>
      </c>
      <c r="BJ507" s="13" t="s">
        <v>144</v>
      </c>
      <c r="BK507" s="144">
        <f t="shared" si="149"/>
        <v>0</v>
      </c>
      <c r="BL507" s="13" t="s">
        <v>204</v>
      </c>
      <c r="BM507" s="143" t="s">
        <v>1563</v>
      </c>
    </row>
    <row r="508" spans="2:65" s="1" customFormat="1" ht="24.2" customHeight="1">
      <c r="B508" s="29"/>
      <c r="C508" s="131" t="s">
        <v>1564</v>
      </c>
      <c r="D508" s="131" t="s">
        <v>139</v>
      </c>
      <c r="E508" s="132" t="s">
        <v>1565</v>
      </c>
      <c r="F508" s="133" t="s">
        <v>1566</v>
      </c>
      <c r="G508" s="134" t="s">
        <v>153</v>
      </c>
      <c r="H508" s="135">
        <v>2</v>
      </c>
      <c r="I508" s="136"/>
      <c r="J508" s="137">
        <f t="shared" si="140"/>
        <v>0</v>
      </c>
      <c r="K508" s="138"/>
      <c r="L508" s="29"/>
      <c r="M508" s="139" t="s">
        <v>1</v>
      </c>
      <c r="N508" s="140" t="s">
        <v>48</v>
      </c>
      <c r="P508" s="141">
        <f t="shared" si="141"/>
        <v>0</v>
      </c>
      <c r="Q508" s="141">
        <v>0</v>
      </c>
      <c r="R508" s="141">
        <f t="shared" si="142"/>
        <v>0</v>
      </c>
      <c r="S508" s="141">
        <v>0</v>
      </c>
      <c r="T508" s="142">
        <f t="shared" si="143"/>
        <v>0</v>
      </c>
      <c r="AR508" s="143" t="s">
        <v>204</v>
      </c>
      <c r="AT508" s="143" t="s">
        <v>139</v>
      </c>
      <c r="AU508" s="143" t="s">
        <v>144</v>
      </c>
      <c r="AY508" s="13" t="s">
        <v>137</v>
      </c>
      <c r="BE508" s="144">
        <f t="shared" si="144"/>
        <v>0</v>
      </c>
      <c r="BF508" s="144">
        <f t="shared" si="145"/>
        <v>0</v>
      </c>
      <c r="BG508" s="144">
        <f t="shared" si="146"/>
        <v>0</v>
      </c>
      <c r="BH508" s="144">
        <f t="shared" si="147"/>
        <v>0</v>
      </c>
      <c r="BI508" s="144">
        <f t="shared" si="148"/>
        <v>0</v>
      </c>
      <c r="BJ508" s="13" t="s">
        <v>144</v>
      </c>
      <c r="BK508" s="144">
        <f t="shared" si="149"/>
        <v>0</v>
      </c>
      <c r="BL508" s="13" t="s">
        <v>204</v>
      </c>
      <c r="BM508" s="143" t="s">
        <v>1567</v>
      </c>
    </row>
    <row r="509" spans="2:65" s="1" customFormat="1" ht="24.2" customHeight="1">
      <c r="B509" s="29"/>
      <c r="C509" s="131" t="s">
        <v>1568</v>
      </c>
      <c r="D509" s="131" t="s">
        <v>139</v>
      </c>
      <c r="E509" s="132" t="s">
        <v>1569</v>
      </c>
      <c r="F509" s="133" t="s">
        <v>1570</v>
      </c>
      <c r="G509" s="134" t="s">
        <v>153</v>
      </c>
      <c r="H509" s="135">
        <v>1</v>
      </c>
      <c r="I509" s="136"/>
      <c r="J509" s="137">
        <f t="shared" si="140"/>
        <v>0</v>
      </c>
      <c r="K509" s="138"/>
      <c r="L509" s="29"/>
      <c r="M509" s="139" t="s">
        <v>1</v>
      </c>
      <c r="N509" s="140" t="s">
        <v>48</v>
      </c>
      <c r="P509" s="141">
        <f t="shared" si="141"/>
        <v>0</v>
      </c>
      <c r="Q509" s="141">
        <v>0</v>
      </c>
      <c r="R509" s="141">
        <f t="shared" si="142"/>
        <v>0</v>
      </c>
      <c r="S509" s="141">
        <v>0</v>
      </c>
      <c r="T509" s="142">
        <f t="shared" si="143"/>
        <v>0</v>
      </c>
      <c r="AR509" s="143" t="s">
        <v>204</v>
      </c>
      <c r="AT509" s="143" t="s">
        <v>139</v>
      </c>
      <c r="AU509" s="143" t="s">
        <v>144</v>
      </c>
      <c r="AY509" s="13" t="s">
        <v>137</v>
      </c>
      <c r="BE509" s="144">
        <f t="shared" si="144"/>
        <v>0</v>
      </c>
      <c r="BF509" s="144">
        <f t="shared" si="145"/>
        <v>0</v>
      </c>
      <c r="BG509" s="144">
        <f t="shared" si="146"/>
        <v>0</v>
      </c>
      <c r="BH509" s="144">
        <f t="shared" si="147"/>
        <v>0</v>
      </c>
      <c r="BI509" s="144">
        <f t="shared" si="148"/>
        <v>0</v>
      </c>
      <c r="BJ509" s="13" t="s">
        <v>144</v>
      </c>
      <c r="BK509" s="144">
        <f t="shared" si="149"/>
        <v>0</v>
      </c>
      <c r="BL509" s="13" t="s">
        <v>204</v>
      </c>
      <c r="BM509" s="143" t="s">
        <v>1571</v>
      </c>
    </row>
    <row r="510" spans="2:65" s="1" customFormat="1" ht="24.2" customHeight="1">
      <c r="B510" s="29"/>
      <c r="C510" s="131" t="s">
        <v>1572</v>
      </c>
      <c r="D510" s="131" t="s">
        <v>139</v>
      </c>
      <c r="E510" s="132" t="s">
        <v>1573</v>
      </c>
      <c r="F510" s="133" t="s">
        <v>1574</v>
      </c>
      <c r="G510" s="134" t="s">
        <v>153</v>
      </c>
      <c r="H510" s="135">
        <v>8</v>
      </c>
      <c r="I510" s="136"/>
      <c r="J510" s="137">
        <f t="shared" si="140"/>
        <v>0</v>
      </c>
      <c r="K510" s="138"/>
      <c r="L510" s="29"/>
      <c r="M510" s="139" t="s">
        <v>1</v>
      </c>
      <c r="N510" s="140" t="s">
        <v>48</v>
      </c>
      <c r="P510" s="141">
        <f t="shared" si="141"/>
        <v>0</v>
      </c>
      <c r="Q510" s="141">
        <v>0</v>
      </c>
      <c r="R510" s="141">
        <f t="shared" si="142"/>
        <v>0</v>
      </c>
      <c r="S510" s="141">
        <v>0</v>
      </c>
      <c r="T510" s="142">
        <f t="shared" si="143"/>
        <v>0</v>
      </c>
      <c r="AR510" s="143" t="s">
        <v>204</v>
      </c>
      <c r="AT510" s="143" t="s">
        <v>139</v>
      </c>
      <c r="AU510" s="143" t="s">
        <v>144</v>
      </c>
      <c r="AY510" s="13" t="s">
        <v>137</v>
      </c>
      <c r="BE510" s="144">
        <f t="shared" si="144"/>
        <v>0</v>
      </c>
      <c r="BF510" s="144">
        <f t="shared" si="145"/>
        <v>0</v>
      </c>
      <c r="BG510" s="144">
        <f t="shared" si="146"/>
        <v>0</v>
      </c>
      <c r="BH510" s="144">
        <f t="shared" si="147"/>
        <v>0</v>
      </c>
      <c r="BI510" s="144">
        <f t="shared" si="148"/>
        <v>0</v>
      </c>
      <c r="BJ510" s="13" t="s">
        <v>144</v>
      </c>
      <c r="BK510" s="144">
        <f t="shared" si="149"/>
        <v>0</v>
      </c>
      <c r="BL510" s="13" t="s">
        <v>204</v>
      </c>
      <c r="BM510" s="143" t="s">
        <v>1575</v>
      </c>
    </row>
    <row r="511" spans="2:65" s="1" customFormat="1" ht="24.2" customHeight="1">
      <c r="B511" s="29"/>
      <c r="C511" s="131" t="s">
        <v>1576</v>
      </c>
      <c r="D511" s="131" t="s">
        <v>139</v>
      </c>
      <c r="E511" s="132" t="s">
        <v>1577</v>
      </c>
      <c r="F511" s="133" t="s">
        <v>1578</v>
      </c>
      <c r="G511" s="134" t="s">
        <v>153</v>
      </c>
      <c r="H511" s="135">
        <v>8</v>
      </c>
      <c r="I511" s="136"/>
      <c r="J511" s="137">
        <f t="shared" si="140"/>
        <v>0</v>
      </c>
      <c r="K511" s="138"/>
      <c r="L511" s="29"/>
      <c r="M511" s="139" t="s">
        <v>1</v>
      </c>
      <c r="N511" s="140" t="s">
        <v>48</v>
      </c>
      <c r="P511" s="141">
        <f t="shared" si="141"/>
        <v>0</v>
      </c>
      <c r="Q511" s="141">
        <v>0</v>
      </c>
      <c r="R511" s="141">
        <f t="shared" si="142"/>
        <v>0</v>
      </c>
      <c r="S511" s="141">
        <v>0</v>
      </c>
      <c r="T511" s="142">
        <f t="shared" si="143"/>
        <v>0</v>
      </c>
      <c r="AR511" s="143" t="s">
        <v>204</v>
      </c>
      <c r="AT511" s="143" t="s">
        <v>139</v>
      </c>
      <c r="AU511" s="143" t="s">
        <v>144</v>
      </c>
      <c r="AY511" s="13" t="s">
        <v>137</v>
      </c>
      <c r="BE511" s="144">
        <f t="shared" si="144"/>
        <v>0</v>
      </c>
      <c r="BF511" s="144">
        <f t="shared" si="145"/>
        <v>0</v>
      </c>
      <c r="BG511" s="144">
        <f t="shared" si="146"/>
        <v>0</v>
      </c>
      <c r="BH511" s="144">
        <f t="shared" si="147"/>
        <v>0</v>
      </c>
      <c r="BI511" s="144">
        <f t="shared" si="148"/>
        <v>0</v>
      </c>
      <c r="BJ511" s="13" t="s">
        <v>144</v>
      </c>
      <c r="BK511" s="144">
        <f t="shared" si="149"/>
        <v>0</v>
      </c>
      <c r="BL511" s="13" t="s">
        <v>204</v>
      </c>
      <c r="BM511" s="143" t="s">
        <v>1579</v>
      </c>
    </row>
    <row r="512" spans="2:65" s="1" customFormat="1" ht="24.2" customHeight="1">
      <c r="B512" s="29"/>
      <c r="C512" s="131" t="s">
        <v>1580</v>
      </c>
      <c r="D512" s="131" t="s">
        <v>139</v>
      </c>
      <c r="E512" s="132" t="s">
        <v>1581</v>
      </c>
      <c r="F512" s="133" t="s">
        <v>1582</v>
      </c>
      <c r="G512" s="134" t="s">
        <v>153</v>
      </c>
      <c r="H512" s="135">
        <v>2</v>
      </c>
      <c r="I512" s="136"/>
      <c r="J512" s="137">
        <f t="shared" si="140"/>
        <v>0</v>
      </c>
      <c r="K512" s="138"/>
      <c r="L512" s="29"/>
      <c r="M512" s="139" t="s">
        <v>1</v>
      </c>
      <c r="N512" s="140" t="s">
        <v>48</v>
      </c>
      <c r="P512" s="141">
        <f t="shared" si="141"/>
        <v>0</v>
      </c>
      <c r="Q512" s="141">
        <v>0</v>
      </c>
      <c r="R512" s="141">
        <f t="shared" si="142"/>
        <v>0</v>
      </c>
      <c r="S512" s="141">
        <v>0</v>
      </c>
      <c r="T512" s="142">
        <f t="shared" si="143"/>
        <v>0</v>
      </c>
      <c r="AR512" s="143" t="s">
        <v>204</v>
      </c>
      <c r="AT512" s="143" t="s">
        <v>139</v>
      </c>
      <c r="AU512" s="143" t="s">
        <v>144</v>
      </c>
      <c r="AY512" s="13" t="s">
        <v>137</v>
      </c>
      <c r="BE512" s="144">
        <f t="shared" si="144"/>
        <v>0</v>
      </c>
      <c r="BF512" s="144">
        <f t="shared" si="145"/>
        <v>0</v>
      </c>
      <c r="BG512" s="144">
        <f t="shared" si="146"/>
        <v>0</v>
      </c>
      <c r="BH512" s="144">
        <f t="shared" si="147"/>
        <v>0</v>
      </c>
      <c r="BI512" s="144">
        <f t="shared" si="148"/>
        <v>0</v>
      </c>
      <c r="BJ512" s="13" t="s">
        <v>144</v>
      </c>
      <c r="BK512" s="144">
        <f t="shared" si="149"/>
        <v>0</v>
      </c>
      <c r="BL512" s="13" t="s">
        <v>204</v>
      </c>
      <c r="BM512" s="143" t="s">
        <v>1583</v>
      </c>
    </row>
    <row r="513" spans="2:65" s="1" customFormat="1" ht="44.25" customHeight="1">
      <c r="B513" s="29"/>
      <c r="C513" s="131" t="s">
        <v>1584</v>
      </c>
      <c r="D513" s="131" t="s">
        <v>139</v>
      </c>
      <c r="E513" s="132" t="s">
        <v>1585</v>
      </c>
      <c r="F513" s="133" t="s">
        <v>1586</v>
      </c>
      <c r="G513" s="134" t="s">
        <v>153</v>
      </c>
      <c r="H513" s="135">
        <v>2</v>
      </c>
      <c r="I513" s="136"/>
      <c r="J513" s="137">
        <f t="shared" si="140"/>
        <v>0</v>
      </c>
      <c r="K513" s="138"/>
      <c r="L513" s="29"/>
      <c r="M513" s="139" t="s">
        <v>1</v>
      </c>
      <c r="N513" s="140" t="s">
        <v>48</v>
      </c>
      <c r="P513" s="141">
        <f t="shared" si="141"/>
        <v>0</v>
      </c>
      <c r="Q513" s="141">
        <v>0</v>
      </c>
      <c r="R513" s="141">
        <f t="shared" si="142"/>
        <v>0</v>
      </c>
      <c r="S513" s="141">
        <v>0</v>
      </c>
      <c r="T513" s="142">
        <f t="shared" si="143"/>
        <v>0</v>
      </c>
      <c r="AR513" s="143" t="s">
        <v>204</v>
      </c>
      <c r="AT513" s="143" t="s">
        <v>139</v>
      </c>
      <c r="AU513" s="143" t="s">
        <v>144</v>
      </c>
      <c r="AY513" s="13" t="s">
        <v>137</v>
      </c>
      <c r="BE513" s="144">
        <f t="shared" si="144"/>
        <v>0</v>
      </c>
      <c r="BF513" s="144">
        <f t="shared" si="145"/>
        <v>0</v>
      </c>
      <c r="BG513" s="144">
        <f t="shared" si="146"/>
        <v>0</v>
      </c>
      <c r="BH513" s="144">
        <f t="shared" si="147"/>
        <v>0</v>
      </c>
      <c r="BI513" s="144">
        <f t="shared" si="148"/>
        <v>0</v>
      </c>
      <c r="BJ513" s="13" t="s">
        <v>144</v>
      </c>
      <c r="BK513" s="144">
        <f t="shared" si="149"/>
        <v>0</v>
      </c>
      <c r="BL513" s="13" t="s">
        <v>204</v>
      </c>
      <c r="BM513" s="143" t="s">
        <v>1587</v>
      </c>
    </row>
    <row r="514" spans="2:65" s="1" customFormat="1" ht="24.2" customHeight="1">
      <c r="B514" s="29"/>
      <c r="C514" s="131" t="s">
        <v>1588</v>
      </c>
      <c r="D514" s="131" t="s">
        <v>139</v>
      </c>
      <c r="E514" s="132" t="s">
        <v>1589</v>
      </c>
      <c r="F514" s="133" t="s">
        <v>1590</v>
      </c>
      <c r="G514" s="134" t="s">
        <v>153</v>
      </c>
      <c r="H514" s="135">
        <v>2</v>
      </c>
      <c r="I514" s="136"/>
      <c r="J514" s="137">
        <f t="shared" si="140"/>
        <v>0</v>
      </c>
      <c r="K514" s="138"/>
      <c r="L514" s="29"/>
      <c r="M514" s="139" t="s">
        <v>1</v>
      </c>
      <c r="N514" s="140" t="s">
        <v>48</v>
      </c>
      <c r="P514" s="141">
        <f t="shared" si="141"/>
        <v>0</v>
      </c>
      <c r="Q514" s="141">
        <v>0</v>
      </c>
      <c r="R514" s="141">
        <f t="shared" si="142"/>
        <v>0</v>
      </c>
      <c r="S514" s="141">
        <v>0</v>
      </c>
      <c r="T514" s="142">
        <f t="shared" si="143"/>
        <v>0</v>
      </c>
      <c r="AR514" s="143" t="s">
        <v>204</v>
      </c>
      <c r="AT514" s="143" t="s">
        <v>139</v>
      </c>
      <c r="AU514" s="143" t="s">
        <v>144</v>
      </c>
      <c r="AY514" s="13" t="s">
        <v>137</v>
      </c>
      <c r="BE514" s="144">
        <f t="shared" si="144"/>
        <v>0</v>
      </c>
      <c r="BF514" s="144">
        <f t="shared" si="145"/>
        <v>0</v>
      </c>
      <c r="BG514" s="144">
        <f t="shared" si="146"/>
        <v>0</v>
      </c>
      <c r="BH514" s="144">
        <f t="shared" si="147"/>
        <v>0</v>
      </c>
      <c r="BI514" s="144">
        <f t="shared" si="148"/>
        <v>0</v>
      </c>
      <c r="BJ514" s="13" t="s">
        <v>144</v>
      </c>
      <c r="BK514" s="144">
        <f t="shared" si="149"/>
        <v>0</v>
      </c>
      <c r="BL514" s="13" t="s">
        <v>204</v>
      </c>
      <c r="BM514" s="143" t="s">
        <v>1591</v>
      </c>
    </row>
    <row r="515" spans="2:65" s="1" customFormat="1" ht="44.25" customHeight="1">
      <c r="B515" s="29"/>
      <c r="C515" s="131" t="s">
        <v>1592</v>
      </c>
      <c r="D515" s="131" t="s">
        <v>139</v>
      </c>
      <c r="E515" s="132" t="s">
        <v>1593</v>
      </c>
      <c r="F515" s="133" t="s">
        <v>1594</v>
      </c>
      <c r="G515" s="134" t="s">
        <v>153</v>
      </c>
      <c r="H515" s="135">
        <v>2</v>
      </c>
      <c r="I515" s="136"/>
      <c r="J515" s="137">
        <f t="shared" si="140"/>
        <v>0</v>
      </c>
      <c r="K515" s="138"/>
      <c r="L515" s="29"/>
      <c r="M515" s="139" t="s">
        <v>1</v>
      </c>
      <c r="N515" s="140" t="s">
        <v>48</v>
      </c>
      <c r="P515" s="141">
        <f t="shared" si="141"/>
        <v>0</v>
      </c>
      <c r="Q515" s="141">
        <v>0</v>
      </c>
      <c r="R515" s="141">
        <f t="shared" si="142"/>
        <v>0</v>
      </c>
      <c r="S515" s="141">
        <v>0</v>
      </c>
      <c r="T515" s="142">
        <f t="shared" si="143"/>
        <v>0</v>
      </c>
      <c r="AR515" s="143" t="s">
        <v>204</v>
      </c>
      <c r="AT515" s="143" t="s">
        <v>139</v>
      </c>
      <c r="AU515" s="143" t="s">
        <v>144</v>
      </c>
      <c r="AY515" s="13" t="s">
        <v>137</v>
      </c>
      <c r="BE515" s="144">
        <f t="shared" si="144"/>
        <v>0</v>
      </c>
      <c r="BF515" s="144">
        <f t="shared" si="145"/>
        <v>0</v>
      </c>
      <c r="BG515" s="144">
        <f t="shared" si="146"/>
        <v>0</v>
      </c>
      <c r="BH515" s="144">
        <f t="shared" si="147"/>
        <v>0</v>
      </c>
      <c r="BI515" s="144">
        <f t="shared" si="148"/>
        <v>0</v>
      </c>
      <c r="BJ515" s="13" t="s">
        <v>144</v>
      </c>
      <c r="BK515" s="144">
        <f t="shared" si="149"/>
        <v>0</v>
      </c>
      <c r="BL515" s="13" t="s">
        <v>204</v>
      </c>
      <c r="BM515" s="143" t="s">
        <v>1595</v>
      </c>
    </row>
    <row r="516" spans="2:65" s="1" customFormat="1" ht="24.2" customHeight="1">
      <c r="B516" s="29"/>
      <c r="C516" s="131" t="s">
        <v>1596</v>
      </c>
      <c r="D516" s="131" t="s">
        <v>139</v>
      </c>
      <c r="E516" s="132" t="s">
        <v>1597</v>
      </c>
      <c r="F516" s="133" t="s">
        <v>1598</v>
      </c>
      <c r="G516" s="134" t="s">
        <v>153</v>
      </c>
      <c r="H516" s="135">
        <v>1</v>
      </c>
      <c r="I516" s="136"/>
      <c r="J516" s="137">
        <f t="shared" si="140"/>
        <v>0</v>
      </c>
      <c r="K516" s="138"/>
      <c r="L516" s="29"/>
      <c r="M516" s="139" t="s">
        <v>1</v>
      </c>
      <c r="N516" s="140" t="s">
        <v>48</v>
      </c>
      <c r="P516" s="141">
        <f t="shared" si="141"/>
        <v>0</v>
      </c>
      <c r="Q516" s="141">
        <v>0</v>
      </c>
      <c r="R516" s="141">
        <f t="shared" si="142"/>
        <v>0</v>
      </c>
      <c r="S516" s="141">
        <v>0</v>
      </c>
      <c r="T516" s="142">
        <f t="shared" si="143"/>
        <v>0</v>
      </c>
      <c r="AR516" s="143" t="s">
        <v>204</v>
      </c>
      <c r="AT516" s="143" t="s">
        <v>139</v>
      </c>
      <c r="AU516" s="143" t="s">
        <v>144</v>
      </c>
      <c r="AY516" s="13" t="s">
        <v>137</v>
      </c>
      <c r="BE516" s="144">
        <f t="shared" si="144"/>
        <v>0</v>
      </c>
      <c r="BF516" s="144">
        <f t="shared" si="145"/>
        <v>0</v>
      </c>
      <c r="BG516" s="144">
        <f t="shared" si="146"/>
        <v>0</v>
      </c>
      <c r="BH516" s="144">
        <f t="shared" si="147"/>
        <v>0</v>
      </c>
      <c r="BI516" s="144">
        <f t="shared" si="148"/>
        <v>0</v>
      </c>
      <c r="BJ516" s="13" t="s">
        <v>144</v>
      </c>
      <c r="BK516" s="144">
        <f t="shared" si="149"/>
        <v>0</v>
      </c>
      <c r="BL516" s="13" t="s">
        <v>204</v>
      </c>
      <c r="BM516" s="143" t="s">
        <v>1599</v>
      </c>
    </row>
    <row r="517" spans="2:65" s="1" customFormat="1" ht="37.9" customHeight="1">
      <c r="B517" s="29"/>
      <c r="C517" s="131" t="s">
        <v>1600</v>
      </c>
      <c r="D517" s="131" t="s">
        <v>139</v>
      </c>
      <c r="E517" s="132" t="s">
        <v>1601</v>
      </c>
      <c r="F517" s="133" t="s">
        <v>1602</v>
      </c>
      <c r="G517" s="134" t="s">
        <v>153</v>
      </c>
      <c r="H517" s="135">
        <v>1</v>
      </c>
      <c r="I517" s="136"/>
      <c r="J517" s="137">
        <f t="shared" si="140"/>
        <v>0</v>
      </c>
      <c r="K517" s="138"/>
      <c r="L517" s="29"/>
      <c r="M517" s="139" t="s">
        <v>1</v>
      </c>
      <c r="N517" s="140" t="s">
        <v>48</v>
      </c>
      <c r="P517" s="141">
        <f t="shared" si="141"/>
        <v>0</v>
      </c>
      <c r="Q517" s="141">
        <v>0</v>
      </c>
      <c r="R517" s="141">
        <f t="shared" si="142"/>
        <v>0</v>
      </c>
      <c r="S517" s="141">
        <v>0</v>
      </c>
      <c r="T517" s="142">
        <f t="shared" si="143"/>
        <v>0</v>
      </c>
      <c r="AR517" s="143" t="s">
        <v>204</v>
      </c>
      <c r="AT517" s="143" t="s">
        <v>139</v>
      </c>
      <c r="AU517" s="143" t="s">
        <v>144</v>
      </c>
      <c r="AY517" s="13" t="s">
        <v>137</v>
      </c>
      <c r="BE517" s="144">
        <f t="shared" si="144"/>
        <v>0</v>
      </c>
      <c r="BF517" s="144">
        <f t="shared" si="145"/>
        <v>0</v>
      </c>
      <c r="BG517" s="144">
        <f t="shared" si="146"/>
        <v>0</v>
      </c>
      <c r="BH517" s="144">
        <f t="shared" si="147"/>
        <v>0</v>
      </c>
      <c r="BI517" s="144">
        <f t="shared" si="148"/>
        <v>0</v>
      </c>
      <c r="BJ517" s="13" t="s">
        <v>144</v>
      </c>
      <c r="BK517" s="144">
        <f t="shared" si="149"/>
        <v>0</v>
      </c>
      <c r="BL517" s="13" t="s">
        <v>204</v>
      </c>
      <c r="BM517" s="143" t="s">
        <v>1603</v>
      </c>
    </row>
    <row r="518" spans="2:65" s="1" customFormat="1" ht="24.2" customHeight="1">
      <c r="B518" s="29"/>
      <c r="C518" s="131" t="s">
        <v>1604</v>
      </c>
      <c r="D518" s="131" t="s">
        <v>139</v>
      </c>
      <c r="E518" s="132" t="s">
        <v>1605</v>
      </c>
      <c r="F518" s="133" t="s">
        <v>1606</v>
      </c>
      <c r="G518" s="134" t="s">
        <v>153</v>
      </c>
      <c r="H518" s="135">
        <v>5</v>
      </c>
      <c r="I518" s="136"/>
      <c r="J518" s="137">
        <f t="shared" si="140"/>
        <v>0</v>
      </c>
      <c r="K518" s="138"/>
      <c r="L518" s="29"/>
      <c r="M518" s="139" t="s">
        <v>1</v>
      </c>
      <c r="N518" s="140" t="s">
        <v>48</v>
      </c>
      <c r="P518" s="141">
        <f t="shared" si="141"/>
        <v>0</v>
      </c>
      <c r="Q518" s="141">
        <v>0</v>
      </c>
      <c r="R518" s="141">
        <f t="shared" si="142"/>
        <v>0</v>
      </c>
      <c r="S518" s="141">
        <v>0</v>
      </c>
      <c r="T518" s="142">
        <f t="shared" si="143"/>
        <v>0</v>
      </c>
      <c r="AR518" s="143" t="s">
        <v>204</v>
      </c>
      <c r="AT518" s="143" t="s">
        <v>139</v>
      </c>
      <c r="AU518" s="143" t="s">
        <v>144</v>
      </c>
      <c r="AY518" s="13" t="s">
        <v>137</v>
      </c>
      <c r="BE518" s="144">
        <f t="shared" si="144"/>
        <v>0</v>
      </c>
      <c r="BF518" s="144">
        <f t="shared" si="145"/>
        <v>0</v>
      </c>
      <c r="BG518" s="144">
        <f t="shared" si="146"/>
        <v>0</v>
      </c>
      <c r="BH518" s="144">
        <f t="shared" si="147"/>
        <v>0</v>
      </c>
      <c r="BI518" s="144">
        <f t="shared" si="148"/>
        <v>0</v>
      </c>
      <c r="BJ518" s="13" t="s">
        <v>144</v>
      </c>
      <c r="BK518" s="144">
        <f t="shared" si="149"/>
        <v>0</v>
      </c>
      <c r="BL518" s="13" t="s">
        <v>204</v>
      </c>
      <c r="BM518" s="143" t="s">
        <v>1607</v>
      </c>
    </row>
    <row r="519" spans="2:65" s="1" customFormat="1" ht="24.2" customHeight="1">
      <c r="B519" s="29"/>
      <c r="C519" s="131" t="s">
        <v>1608</v>
      </c>
      <c r="D519" s="131" t="s">
        <v>139</v>
      </c>
      <c r="E519" s="132" t="s">
        <v>1609</v>
      </c>
      <c r="F519" s="133" t="s">
        <v>1610</v>
      </c>
      <c r="G519" s="134" t="s">
        <v>458</v>
      </c>
      <c r="H519" s="156"/>
      <c r="I519" s="136"/>
      <c r="J519" s="137">
        <f t="shared" ref="J519:J550" si="150">ROUND(I519*H519,2)</f>
        <v>0</v>
      </c>
      <c r="K519" s="138"/>
      <c r="L519" s="29"/>
      <c r="M519" s="139" t="s">
        <v>1</v>
      </c>
      <c r="N519" s="140" t="s">
        <v>48</v>
      </c>
      <c r="P519" s="141">
        <f t="shared" ref="P519:P550" si="151">O519*H519</f>
        <v>0</v>
      </c>
      <c r="Q519" s="141">
        <v>0</v>
      </c>
      <c r="R519" s="141">
        <f t="shared" ref="R519:R550" si="152">Q519*H519</f>
        <v>0</v>
      </c>
      <c r="S519" s="141">
        <v>0</v>
      </c>
      <c r="T519" s="142">
        <f t="shared" ref="T519:T550" si="153">S519*H519</f>
        <v>0</v>
      </c>
      <c r="AR519" s="143" t="s">
        <v>204</v>
      </c>
      <c r="AT519" s="143" t="s">
        <v>139</v>
      </c>
      <c r="AU519" s="143" t="s">
        <v>144</v>
      </c>
      <c r="AY519" s="13" t="s">
        <v>137</v>
      </c>
      <c r="BE519" s="144">
        <f t="shared" ref="BE519:BE539" si="154">IF(N519="základná",J519,0)</f>
        <v>0</v>
      </c>
      <c r="BF519" s="144">
        <f t="shared" ref="BF519:BF539" si="155">IF(N519="znížená",J519,0)</f>
        <v>0</v>
      </c>
      <c r="BG519" s="144">
        <f t="shared" ref="BG519:BG539" si="156">IF(N519="zákl. prenesená",J519,0)</f>
        <v>0</v>
      </c>
      <c r="BH519" s="144">
        <f t="shared" ref="BH519:BH539" si="157">IF(N519="zníž. prenesená",J519,0)</f>
        <v>0</v>
      </c>
      <c r="BI519" s="144">
        <f t="shared" ref="BI519:BI539" si="158">IF(N519="nulová",J519,0)</f>
        <v>0</v>
      </c>
      <c r="BJ519" s="13" t="s">
        <v>144</v>
      </c>
      <c r="BK519" s="144">
        <f t="shared" ref="BK519:BK539" si="159">ROUND(I519*H519,2)</f>
        <v>0</v>
      </c>
      <c r="BL519" s="13" t="s">
        <v>204</v>
      </c>
      <c r="BM519" s="143" t="s">
        <v>1611</v>
      </c>
    </row>
    <row r="520" spans="2:65" s="1" customFormat="1" ht="24.2" customHeight="1">
      <c r="B520" s="29"/>
      <c r="C520" s="131" t="s">
        <v>1612</v>
      </c>
      <c r="D520" s="131" t="s">
        <v>139</v>
      </c>
      <c r="E520" s="132" t="s">
        <v>1613</v>
      </c>
      <c r="F520" s="133" t="s">
        <v>1614</v>
      </c>
      <c r="G520" s="134" t="s">
        <v>173</v>
      </c>
      <c r="H520" s="135">
        <v>140</v>
      </c>
      <c r="I520" s="136"/>
      <c r="J520" s="137">
        <f t="shared" si="150"/>
        <v>0</v>
      </c>
      <c r="K520" s="138"/>
      <c r="L520" s="29"/>
      <c r="M520" s="139" t="s">
        <v>1</v>
      </c>
      <c r="N520" s="140" t="s">
        <v>48</v>
      </c>
      <c r="P520" s="141">
        <f t="shared" si="151"/>
        <v>0</v>
      </c>
      <c r="Q520" s="141">
        <v>0</v>
      </c>
      <c r="R520" s="141">
        <f t="shared" si="152"/>
        <v>0</v>
      </c>
      <c r="S520" s="141">
        <v>0</v>
      </c>
      <c r="T520" s="142">
        <f t="shared" si="153"/>
        <v>0</v>
      </c>
      <c r="AR520" s="143" t="s">
        <v>204</v>
      </c>
      <c r="AT520" s="143" t="s">
        <v>139</v>
      </c>
      <c r="AU520" s="143" t="s">
        <v>144</v>
      </c>
      <c r="AY520" s="13" t="s">
        <v>137</v>
      </c>
      <c r="BE520" s="144">
        <f t="shared" si="154"/>
        <v>0</v>
      </c>
      <c r="BF520" s="144">
        <f t="shared" si="155"/>
        <v>0</v>
      </c>
      <c r="BG520" s="144">
        <f t="shared" si="156"/>
        <v>0</v>
      </c>
      <c r="BH520" s="144">
        <f t="shared" si="157"/>
        <v>0</v>
      </c>
      <c r="BI520" s="144">
        <f t="shared" si="158"/>
        <v>0</v>
      </c>
      <c r="BJ520" s="13" t="s">
        <v>144</v>
      </c>
      <c r="BK520" s="144">
        <f t="shared" si="159"/>
        <v>0</v>
      </c>
      <c r="BL520" s="13" t="s">
        <v>204</v>
      </c>
      <c r="BM520" s="143" t="s">
        <v>1615</v>
      </c>
    </row>
    <row r="521" spans="2:65" s="1" customFormat="1" ht="24.2" customHeight="1">
      <c r="B521" s="29"/>
      <c r="C521" s="131" t="s">
        <v>1616</v>
      </c>
      <c r="D521" s="131" t="s">
        <v>139</v>
      </c>
      <c r="E521" s="132" t="s">
        <v>1617</v>
      </c>
      <c r="F521" s="133" t="s">
        <v>1618</v>
      </c>
      <c r="G521" s="134" t="s">
        <v>173</v>
      </c>
      <c r="H521" s="135">
        <v>19</v>
      </c>
      <c r="I521" s="136"/>
      <c r="J521" s="137">
        <f t="shared" si="150"/>
        <v>0</v>
      </c>
      <c r="K521" s="138"/>
      <c r="L521" s="29"/>
      <c r="M521" s="139" t="s">
        <v>1</v>
      </c>
      <c r="N521" s="140" t="s">
        <v>48</v>
      </c>
      <c r="P521" s="141">
        <f t="shared" si="151"/>
        <v>0</v>
      </c>
      <c r="Q521" s="141">
        <v>0</v>
      </c>
      <c r="R521" s="141">
        <f t="shared" si="152"/>
        <v>0</v>
      </c>
      <c r="S521" s="141">
        <v>0</v>
      </c>
      <c r="T521" s="142">
        <f t="shared" si="153"/>
        <v>0</v>
      </c>
      <c r="AR521" s="143" t="s">
        <v>204</v>
      </c>
      <c r="AT521" s="143" t="s">
        <v>139</v>
      </c>
      <c r="AU521" s="143" t="s">
        <v>144</v>
      </c>
      <c r="AY521" s="13" t="s">
        <v>137</v>
      </c>
      <c r="BE521" s="144">
        <f t="shared" si="154"/>
        <v>0</v>
      </c>
      <c r="BF521" s="144">
        <f t="shared" si="155"/>
        <v>0</v>
      </c>
      <c r="BG521" s="144">
        <f t="shared" si="156"/>
        <v>0</v>
      </c>
      <c r="BH521" s="144">
        <f t="shared" si="157"/>
        <v>0</v>
      </c>
      <c r="BI521" s="144">
        <f t="shared" si="158"/>
        <v>0</v>
      </c>
      <c r="BJ521" s="13" t="s">
        <v>144</v>
      </c>
      <c r="BK521" s="144">
        <f t="shared" si="159"/>
        <v>0</v>
      </c>
      <c r="BL521" s="13" t="s">
        <v>204</v>
      </c>
      <c r="BM521" s="143" t="s">
        <v>1619</v>
      </c>
    </row>
    <row r="522" spans="2:65" s="1" customFormat="1" ht="24.2" customHeight="1">
      <c r="B522" s="29"/>
      <c r="C522" s="131" t="s">
        <v>1620</v>
      </c>
      <c r="D522" s="131" t="s">
        <v>139</v>
      </c>
      <c r="E522" s="132" t="s">
        <v>1621</v>
      </c>
      <c r="F522" s="133" t="s">
        <v>1622</v>
      </c>
      <c r="G522" s="134" t="s">
        <v>153</v>
      </c>
      <c r="H522" s="135">
        <v>88</v>
      </c>
      <c r="I522" s="136"/>
      <c r="J522" s="137">
        <f t="shared" si="150"/>
        <v>0</v>
      </c>
      <c r="K522" s="138"/>
      <c r="L522" s="29"/>
      <c r="M522" s="139" t="s">
        <v>1</v>
      </c>
      <c r="N522" s="140" t="s">
        <v>48</v>
      </c>
      <c r="P522" s="141">
        <f t="shared" si="151"/>
        <v>0</v>
      </c>
      <c r="Q522" s="141">
        <v>0</v>
      </c>
      <c r="R522" s="141">
        <f t="shared" si="152"/>
        <v>0</v>
      </c>
      <c r="S522" s="141">
        <v>0</v>
      </c>
      <c r="T522" s="142">
        <f t="shared" si="153"/>
        <v>0</v>
      </c>
      <c r="AR522" s="143" t="s">
        <v>204</v>
      </c>
      <c r="AT522" s="143" t="s">
        <v>139</v>
      </c>
      <c r="AU522" s="143" t="s">
        <v>144</v>
      </c>
      <c r="AY522" s="13" t="s">
        <v>137</v>
      </c>
      <c r="BE522" s="144">
        <f t="shared" si="154"/>
        <v>0</v>
      </c>
      <c r="BF522" s="144">
        <f t="shared" si="155"/>
        <v>0</v>
      </c>
      <c r="BG522" s="144">
        <f t="shared" si="156"/>
        <v>0</v>
      </c>
      <c r="BH522" s="144">
        <f t="shared" si="157"/>
        <v>0</v>
      </c>
      <c r="BI522" s="144">
        <f t="shared" si="158"/>
        <v>0</v>
      </c>
      <c r="BJ522" s="13" t="s">
        <v>144</v>
      </c>
      <c r="BK522" s="144">
        <f t="shared" si="159"/>
        <v>0</v>
      </c>
      <c r="BL522" s="13" t="s">
        <v>204</v>
      </c>
      <c r="BM522" s="143" t="s">
        <v>1623</v>
      </c>
    </row>
    <row r="523" spans="2:65" s="1" customFormat="1" ht="24.2" customHeight="1">
      <c r="B523" s="29"/>
      <c r="C523" s="131" t="s">
        <v>1624</v>
      </c>
      <c r="D523" s="131" t="s">
        <v>139</v>
      </c>
      <c r="E523" s="132" t="s">
        <v>1625</v>
      </c>
      <c r="F523" s="133" t="s">
        <v>1626</v>
      </c>
      <c r="G523" s="134" t="s">
        <v>153</v>
      </c>
      <c r="H523" s="135">
        <v>1</v>
      </c>
      <c r="I523" s="136"/>
      <c r="J523" s="137">
        <f t="shared" si="150"/>
        <v>0</v>
      </c>
      <c r="K523" s="138"/>
      <c r="L523" s="29"/>
      <c r="M523" s="139" t="s">
        <v>1</v>
      </c>
      <c r="N523" s="140" t="s">
        <v>48</v>
      </c>
      <c r="P523" s="141">
        <f t="shared" si="151"/>
        <v>0</v>
      </c>
      <c r="Q523" s="141">
        <v>0</v>
      </c>
      <c r="R523" s="141">
        <f t="shared" si="152"/>
        <v>0</v>
      </c>
      <c r="S523" s="141">
        <v>0</v>
      </c>
      <c r="T523" s="142">
        <f t="shared" si="153"/>
        <v>0</v>
      </c>
      <c r="AR523" s="143" t="s">
        <v>204</v>
      </c>
      <c r="AT523" s="143" t="s">
        <v>139</v>
      </c>
      <c r="AU523" s="143" t="s">
        <v>144</v>
      </c>
      <c r="AY523" s="13" t="s">
        <v>137</v>
      </c>
      <c r="BE523" s="144">
        <f t="shared" si="154"/>
        <v>0</v>
      </c>
      <c r="BF523" s="144">
        <f t="shared" si="155"/>
        <v>0</v>
      </c>
      <c r="BG523" s="144">
        <f t="shared" si="156"/>
        <v>0</v>
      </c>
      <c r="BH523" s="144">
        <f t="shared" si="157"/>
        <v>0</v>
      </c>
      <c r="BI523" s="144">
        <f t="shared" si="158"/>
        <v>0</v>
      </c>
      <c r="BJ523" s="13" t="s">
        <v>144</v>
      </c>
      <c r="BK523" s="144">
        <f t="shared" si="159"/>
        <v>0</v>
      </c>
      <c r="BL523" s="13" t="s">
        <v>204</v>
      </c>
      <c r="BM523" s="143" t="s">
        <v>1627</v>
      </c>
    </row>
    <row r="524" spans="2:65" s="1" customFormat="1" ht="24.2" customHeight="1">
      <c r="B524" s="29"/>
      <c r="C524" s="131" t="s">
        <v>1628</v>
      </c>
      <c r="D524" s="131" t="s">
        <v>139</v>
      </c>
      <c r="E524" s="132" t="s">
        <v>1629</v>
      </c>
      <c r="F524" s="133" t="s">
        <v>1630</v>
      </c>
      <c r="G524" s="134" t="s">
        <v>153</v>
      </c>
      <c r="H524" s="135">
        <v>44</v>
      </c>
      <c r="I524" s="136"/>
      <c r="J524" s="137">
        <f t="shared" si="150"/>
        <v>0</v>
      </c>
      <c r="K524" s="138"/>
      <c r="L524" s="29"/>
      <c r="M524" s="139" t="s">
        <v>1</v>
      </c>
      <c r="N524" s="140" t="s">
        <v>48</v>
      </c>
      <c r="P524" s="141">
        <f t="shared" si="151"/>
        <v>0</v>
      </c>
      <c r="Q524" s="141">
        <v>0</v>
      </c>
      <c r="R524" s="141">
        <f t="shared" si="152"/>
        <v>0</v>
      </c>
      <c r="S524" s="141">
        <v>0</v>
      </c>
      <c r="T524" s="142">
        <f t="shared" si="153"/>
        <v>0</v>
      </c>
      <c r="AR524" s="143" t="s">
        <v>204</v>
      </c>
      <c r="AT524" s="143" t="s">
        <v>139</v>
      </c>
      <c r="AU524" s="143" t="s">
        <v>144</v>
      </c>
      <c r="AY524" s="13" t="s">
        <v>137</v>
      </c>
      <c r="BE524" s="144">
        <f t="shared" si="154"/>
        <v>0</v>
      </c>
      <c r="BF524" s="144">
        <f t="shared" si="155"/>
        <v>0</v>
      </c>
      <c r="BG524" s="144">
        <f t="shared" si="156"/>
        <v>0</v>
      </c>
      <c r="BH524" s="144">
        <f t="shared" si="157"/>
        <v>0</v>
      </c>
      <c r="BI524" s="144">
        <f t="shared" si="158"/>
        <v>0</v>
      </c>
      <c r="BJ524" s="13" t="s">
        <v>144</v>
      </c>
      <c r="BK524" s="144">
        <f t="shared" si="159"/>
        <v>0</v>
      </c>
      <c r="BL524" s="13" t="s">
        <v>204</v>
      </c>
      <c r="BM524" s="143" t="s">
        <v>1631</v>
      </c>
    </row>
    <row r="525" spans="2:65" s="1" customFormat="1" ht="24.2" customHeight="1">
      <c r="B525" s="29"/>
      <c r="C525" s="131" t="s">
        <v>1632</v>
      </c>
      <c r="D525" s="131" t="s">
        <v>139</v>
      </c>
      <c r="E525" s="132" t="s">
        <v>1633</v>
      </c>
      <c r="F525" s="133" t="s">
        <v>1634</v>
      </c>
      <c r="G525" s="134" t="s">
        <v>153</v>
      </c>
      <c r="H525" s="135">
        <v>44</v>
      </c>
      <c r="I525" s="136"/>
      <c r="J525" s="137">
        <f t="shared" si="150"/>
        <v>0</v>
      </c>
      <c r="K525" s="138"/>
      <c r="L525" s="29"/>
      <c r="M525" s="139" t="s">
        <v>1</v>
      </c>
      <c r="N525" s="140" t="s">
        <v>48</v>
      </c>
      <c r="P525" s="141">
        <f t="shared" si="151"/>
        <v>0</v>
      </c>
      <c r="Q525" s="141">
        <v>0</v>
      </c>
      <c r="R525" s="141">
        <f t="shared" si="152"/>
        <v>0</v>
      </c>
      <c r="S525" s="141">
        <v>0</v>
      </c>
      <c r="T525" s="142">
        <f t="shared" si="153"/>
        <v>0</v>
      </c>
      <c r="AR525" s="143" t="s">
        <v>204</v>
      </c>
      <c r="AT525" s="143" t="s">
        <v>139</v>
      </c>
      <c r="AU525" s="143" t="s">
        <v>144</v>
      </c>
      <c r="AY525" s="13" t="s">
        <v>137</v>
      </c>
      <c r="BE525" s="144">
        <f t="shared" si="154"/>
        <v>0</v>
      </c>
      <c r="BF525" s="144">
        <f t="shared" si="155"/>
        <v>0</v>
      </c>
      <c r="BG525" s="144">
        <f t="shared" si="156"/>
        <v>0</v>
      </c>
      <c r="BH525" s="144">
        <f t="shared" si="157"/>
        <v>0</v>
      </c>
      <c r="BI525" s="144">
        <f t="shared" si="158"/>
        <v>0</v>
      </c>
      <c r="BJ525" s="13" t="s">
        <v>144</v>
      </c>
      <c r="BK525" s="144">
        <f t="shared" si="159"/>
        <v>0</v>
      </c>
      <c r="BL525" s="13" t="s">
        <v>204</v>
      </c>
      <c r="BM525" s="143" t="s">
        <v>1635</v>
      </c>
    </row>
    <row r="526" spans="2:65" s="1" customFormat="1" ht="24.2" customHeight="1">
      <c r="B526" s="29"/>
      <c r="C526" s="131" t="s">
        <v>1636</v>
      </c>
      <c r="D526" s="131" t="s">
        <v>139</v>
      </c>
      <c r="E526" s="132" t="s">
        <v>1637</v>
      </c>
      <c r="F526" s="133" t="s">
        <v>1638</v>
      </c>
      <c r="G526" s="134" t="s">
        <v>1639</v>
      </c>
      <c r="H526" s="135">
        <v>16</v>
      </c>
      <c r="I526" s="136"/>
      <c r="J526" s="137">
        <f t="shared" si="150"/>
        <v>0</v>
      </c>
      <c r="K526" s="138"/>
      <c r="L526" s="29"/>
      <c r="M526" s="139" t="s">
        <v>1</v>
      </c>
      <c r="N526" s="140" t="s">
        <v>48</v>
      </c>
      <c r="P526" s="141">
        <f t="shared" si="151"/>
        <v>0</v>
      </c>
      <c r="Q526" s="141">
        <v>0</v>
      </c>
      <c r="R526" s="141">
        <f t="shared" si="152"/>
        <v>0</v>
      </c>
      <c r="S526" s="141">
        <v>0</v>
      </c>
      <c r="T526" s="142">
        <f t="shared" si="153"/>
        <v>0</v>
      </c>
      <c r="AR526" s="143" t="s">
        <v>204</v>
      </c>
      <c r="AT526" s="143" t="s">
        <v>139</v>
      </c>
      <c r="AU526" s="143" t="s">
        <v>144</v>
      </c>
      <c r="AY526" s="13" t="s">
        <v>137</v>
      </c>
      <c r="BE526" s="144">
        <f t="shared" si="154"/>
        <v>0</v>
      </c>
      <c r="BF526" s="144">
        <f t="shared" si="155"/>
        <v>0</v>
      </c>
      <c r="BG526" s="144">
        <f t="shared" si="156"/>
        <v>0</v>
      </c>
      <c r="BH526" s="144">
        <f t="shared" si="157"/>
        <v>0</v>
      </c>
      <c r="BI526" s="144">
        <f t="shared" si="158"/>
        <v>0</v>
      </c>
      <c r="BJ526" s="13" t="s">
        <v>144</v>
      </c>
      <c r="BK526" s="144">
        <f t="shared" si="159"/>
        <v>0</v>
      </c>
      <c r="BL526" s="13" t="s">
        <v>204</v>
      </c>
      <c r="BM526" s="143" t="s">
        <v>1640</v>
      </c>
    </row>
    <row r="527" spans="2:65" s="1" customFormat="1" ht="37.9" customHeight="1">
      <c r="B527" s="29"/>
      <c r="C527" s="131" t="s">
        <v>1641</v>
      </c>
      <c r="D527" s="131" t="s">
        <v>139</v>
      </c>
      <c r="E527" s="132" t="s">
        <v>1642</v>
      </c>
      <c r="F527" s="133" t="s">
        <v>1643</v>
      </c>
      <c r="G527" s="134" t="s">
        <v>1644</v>
      </c>
      <c r="H527" s="135">
        <v>72</v>
      </c>
      <c r="I527" s="136"/>
      <c r="J527" s="137">
        <f t="shared" si="150"/>
        <v>0</v>
      </c>
      <c r="K527" s="138"/>
      <c r="L527" s="29"/>
      <c r="M527" s="139" t="s">
        <v>1</v>
      </c>
      <c r="N527" s="140" t="s">
        <v>48</v>
      </c>
      <c r="P527" s="141">
        <f t="shared" si="151"/>
        <v>0</v>
      </c>
      <c r="Q527" s="141">
        <v>0</v>
      </c>
      <c r="R527" s="141">
        <f t="shared" si="152"/>
        <v>0</v>
      </c>
      <c r="S527" s="141">
        <v>0</v>
      </c>
      <c r="T527" s="142">
        <f t="shared" si="153"/>
        <v>0</v>
      </c>
      <c r="AR527" s="143" t="s">
        <v>204</v>
      </c>
      <c r="AT527" s="143" t="s">
        <v>139</v>
      </c>
      <c r="AU527" s="143" t="s">
        <v>144</v>
      </c>
      <c r="AY527" s="13" t="s">
        <v>137</v>
      </c>
      <c r="BE527" s="144">
        <f t="shared" si="154"/>
        <v>0</v>
      </c>
      <c r="BF527" s="144">
        <f t="shared" si="155"/>
        <v>0</v>
      </c>
      <c r="BG527" s="144">
        <f t="shared" si="156"/>
        <v>0</v>
      </c>
      <c r="BH527" s="144">
        <f t="shared" si="157"/>
        <v>0</v>
      </c>
      <c r="BI527" s="144">
        <f t="shared" si="158"/>
        <v>0</v>
      </c>
      <c r="BJ527" s="13" t="s">
        <v>144</v>
      </c>
      <c r="BK527" s="144">
        <f t="shared" si="159"/>
        <v>0</v>
      </c>
      <c r="BL527" s="13" t="s">
        <v>204</v>
      </c>
      <c r="BM527" s="143" t="s">
        <v>1645</v>
      </c>
    </row>
    <row r="528" spans="2:65" s="1" customFormat="1" ht="24.2" customHeight="1">
      <c r="B528" s="29"/>
      <c r="C528" s="131" t="s">
        <v>1646</v>
      </c>
      <c r="D528" s="131" t="s">
        <v>139</v>
      </c>
      <c r="E528" s="132" t="s">
        <v>1647</v>
      </c>
      <c r="F528" s="133" t="s">
        <v>1648</v>
      </c>
      <c r="G528" s="134" t="s">
        <v>458</v>
      </c>
      <c r="H528" s="156"/>
      <c r="I528" s="136"/>
      <c r="J528" s="137">
        <f t="shared" si="150"/>
        <v>0</v>
      </c>
      <c r="K528" s="138"/>
      <c r="L528" s="29"/>
      <c r="M528" s="139" t="s">
        <v>1</v>
      </c>
      <c r="N528" s="140" t="s">
        <v>48</v>
      </c>
      <c r="P528" s="141">
        <f t="shared" si="151"/>
        <v>0</v>
      </c>
      <c r="Q528" s="141">
        <v>0</v>
      </c>
      <c r="R528" s="141">
        <f t="shared" si="152"/>
        <v>0</v>
      </c>
      <c r="S528" s="141">
        <v>0</v>
      </c>
      <c r="T528" s="142">
        <f t="shared" si="153"/>
        <v>0</v>
      </c>
      <c r="AR528" s="143" t="s">
        <v>204</v>
      </c>
      <c r="AT528" s="143" t="s">
        <v>139</v>
      </c>
      <c r="AU528" s="143" t="s">
        <v>144</v>
      </c>
      <c r="AY528" s="13" t="s">
        <v>137</v>
      </c>
      <c r="BE528" s="144">
        <f t="shared" si="154"/>
        <v>0</v>
      </c>
      <c r="BF528" s="144">
        <f t="shared" si="155"/>
        <v>0</v>
      </c>
      <c r="BG528" s="144">
        <f t="shared" si="156"/>
        <v>0</v>
      </c>
      <c r="BH528" s="144">
        <f t="shared" si="157"/>
        <v>0</v>
      </c>
      <c r="BI528" s="144">
        <f t="shared" si="158"/>
        <v>0</v>
      </c>
      <c r="BJ528" s="13" t="s">
        <v>144</v>
      </c>
      <c r="BK528" s="144">
        <f t="shared" si="159"/>
        <v>0</v>
      </c>
      <c r="BL528" s="13" t="s">
        <v>204</v>
      </c>
      <c r="BM528" s="143" t="s">
        <v>1649</v>
      </c>
    </row>
    <row r="529" spans="2:65" s="1" customFormat="1" ht="24.2" customHeight="1">
      <c r="B529" s="29"/>
      <c r="C529" s="131" t="s">
        <v>1650</v>
      </c>
      <c r="D529" s="131" t="s">
        <v>139</v>
      </c>
      <c r="E529" s="132" t="s">
        <v>1651</v>
      </c>
      <c r="F529" s="133" t="s">
        <v>1652</v>
      </c>
      <c r="G529" s="134" t="s">
        <v>232</v>
      </c>
      <c r="H529" s="135">
        <v>30</v>
      </c>
      <c r="I529" s="136"/>
      <c r="J529" s="137">
        <f t="shared" si="150"/>
        <v>0</v>
      </c>
      <c r="K529" s="138"/>
      <c r="L529" s="29"/>
      <c r="M529" s="139" t="s">
        <v>1</v>
      </c>
      <c r="N529" s="140" t="s">
        <v>48</v>
      </c>
      <c r="P529" s="141">
        <f t="shared" si="151"/>
        <v>0</v>
      </c>
      <c r="Q529" s="141">
        <v>0</v>
      </c>
      <c r="R529" s="141">
        <f t="shared" si="152"/>
        <v>0</v>
      </c>
      <c r="S529" s="141">
        <v>0</v>
      </c>
      <c r="T529" s="142">
        <f t="shared" si="153"/>
        <v>0</v>
      </c>
      <c r="AR529" s="143" t="s">
        <v>204</v>
      </c>
      <c r="AT529" s="143" t="s">
        <v>139</v>
      </c>
      <c r="AU529" s="143" t="s">
        <v>144</v>
      </c>
      <c r="AY529" s="13" t="s">
        <v>137</v>
      </c>
      <c r="BE529" s="144">
        <f t="shared" si="154"/>
        <v>0</v>
      </c>
      <c r="BF529" s="144">
        <f t="shared" si="155"/>
        <v>0</v>
      </c>
      <c r="BG529" s="144">
        <f t="shared" si="156"/>
        <v>0</v>
      </c>
      <c r="BH529" s="144">
        <f t="shared" si="157"/>
        <v>0</v>
      </c>
      <c r="BI529" s="144">
        <f t="shared" si="158"/>
        <v>0</v>
      </c>
      <c r="BJ529" s="13" t="s">
        <v>144</v>
      </c>
      <c r="BK529" s="144">
        <f t="shared" si="159"/>
        <v>0</v>
      </c>
      <c r="BL529" s="13" t="s">
        <v>204</v>
      </c>
      <c r="BM529" s="143" t="s">
        <v>1653</v>
      </c>
    </row>
    <row r="530" spans="2:65" s="1" customFormat="1" ht="24.2" customHeight="1">
      <c r="B530" s="29"/>
      <c r="C530" s="131" t="s">
        <v>1654</v>
      </c>
      <c r="D530" s="131" t="s">
        <v>139</v>
      </c>
      <c r="E530" s="132" t="s">
        <v>1655</v>
      </c>
      <c r="F530" s="133" t="s">
        <v>1656</v>
      </c>
      <c r="G530" s="134" t="s">
        <v>232</v>
      </c>
      <c r="H530" s="135">
        <v>30</v>
      </c>
      <c r="I530" s="136"/>
      <c r="J530" s="137">
        <f t="shared" si="150"/>
        <v>0</v>
      </c>
      <c r="K530" s="138"/>
      <c r="L530" s="29"/>
      <c r="M530" s="139" t="s">
        <v>1</v>
      </c>
      <c r="N530" s="140" t="s">
        <v>48</v>
      </c>
      <c r="P530" s="141">
        <f t="shared" si="151"/>
        <v>0</v>
      </c>
      <c r="Q530" s="141">
        <v>0</v>
      </c>
      <c r="R530" s="141">
        <f t="shared" si="152"/>
        <v>0</v>
      </c>
      <c r="S530" s="141">
        <v>0</v>
      </c>
      <c r="T530" s="142">
        <f t="shared" si="153"/>
        <v>0</v>
      </c>
      <c r="AR530" s="143" t="s">
        <v>204</v>
      </c>
      <c r="AT530" s="143" t="s">
        <v>139</v>
      </c>
      <c r="AU530" s="143" t="s">
        <v>144</v>
      </c>
      <c r="AY530" s="13" t="s">
        <v>137</v>
      </c>
      <c r="BE530" s="144">
        <f t="shared" si="154"/>
        <v>0</v>
      </c>
      <c r="BF530" s="144">
        <f t="shared" si="155"/>
        <v>0</v>
      </c>
      <c r="BG530" s="144">
        <f t="shared" si="156"/>
        <v>0</v>
      </c>
      <c r="BH530" s="144">
        <f t="shared" si="157"/>
        <v>0</v>
      </c>
      <c r="BI530" s="144">
        <f t="shared" si="158"/>
        <v>0</v>
      </c>
      <c r="BJ530" s="13" t="s">
        <v>144</v>
      </c>
      <c r="BK530" s="144">
        <f t="shared" si="159"/>
        <v>0</v>
      </c>
      <c r="BL530" s="13" t="s">
        <v>204</v>
      </c>
      <c r="BM530" s="143" t="s">
        <v>1657</v>
      </c>
    </row>
    <row r="531" spans="2:65" s="1" customFormat="1" ht="24.2" customHeight="1">
      <c r="B531" s="29"/>
      <c r="C531" s="131" t="s">
        <v>1658</v>
      </c>
      <c r="D531" s="131" t="s">
        <v>139</v>
      </c>
      <c r="E531" s="132" t="s">
        <v>1659</v>
      </c>
      <c r="F531" s="133" t="s">
        <v>1660</v>
      </c>
      <c r="G531" s="134" t="s">
        <v>354</v>
      </c>
      <c r="H531" s="135">
        <v>75</v>
      </c>
      <c r="I531" s="136"/>
      <c r="J531" s="137">
        <f t="shared" si="150"/>
        <v>0</v>
      </c>
      <c r="K531" s="138"/>
      <c r="L531" s="29"/>
      <c r="M531" s="139" t="s">
        <v>1</v>
      </c>
      <c r="N531" s="140" t="s">
        <v>48</v>
      </c>
      <c r="P531" s="141">
        <f t="shared" si="151"/>
        <v>0</v>
      </c>
      <c r="Q531" s="141">
        <v>0</v>
      </c>
      <c r="R531" s="141">
        <f t="shared" si="152"/>
        <v>0</v>
      </c>
      <c r="S531" s="141">
        <v>0</v>
      </c>
      <c r="T531" s="142">
        <f t="shared" si="153"/>
        <v>0</v>
      </c>
      <c r="AR531" s="143" t="s">
        <v>204</v>
      </c>
      <c r="AT531" s="143" t="s">
        <v>139</v>
      </c>
      <c r="AU531" s="143" t="s">
        <v>144</v>
      </c>
      <c r="AY531" s="13" t="s">
        <v>137</v>
      </c>
      <c r="BE531" s="144">
        <f t="shared" si="154"/>
        <v>0</v>
      </c>
      <c r="BF531" s="144">
        <f t="shared" si="155"/>
        <v>0</v>
      </c>
      <c r="BG531" s="144">
        <f t="shared" si="156"/>
        <v>0</v>
      </c>
      <c r="BH531" s="144">
        <f t="shared" si="157"/>
        <v>0</v>
      </c>
      <c r="BI531" s="144">
        <f t="shared" si="158"/>
        <v>0</v>
      </c>
      <c r="BJ531" s="13" t="s">
        <v>144</v>
      </c>
      <c r="BK531" s="144">
        <f t="shared" si="159"/>
        <v>0</v>
      </c>
      <c r="BL531" s="13" t="s">
        <v>204</v>
      </c>
      <c r="BM531" s="143" t="s">
        <v>1661</v>
      </c>
    </row>
    <row r="532" spans="2:65" s="1" customFormat="1" ht="37.9" customHeight="1">
      <c r="B532" s="29"/>
      <c r="C532" s="131" t="s">
        <v>1662</v>
      </c>
      <c r="D532" s="131" t="s">
        <v>139</v>
      </c>
      <c r="E532" s="132" t="s">
        <v>1663</v>
      </c>
      <c r="F532" s="133" t="s">
        <v>1664</v>
      </c>
      <c r="G532" s="134" t="s">
        <v>383</v>
      </c>
      <c r="H532" s="135">
        <v>1.7</v>
      </c>
      <c r="I532" s="136"/>
      <c r="J532" s="137">
        <f t="shared" si="150"/>
        <v>0</v>
      </c>
      <c r="K532" s="138"/>
      <c r="L532" s="29"/>
      <c r="M532" s="139" t="s">
        <v>1</v>
      </c>
      <c r="N532" s="140" t="s">
        <v>48</v>
      </c>
      <c r="P532" s="141">
        <f t="shared" si="151"/>
        <v>0</v>
      </c>
      <c r="Q532" s="141">
        <v>0</v>
      </c>
      <c r="R532" s="141">
        <f t="shared" si="152"/>
        <v>0</v>
      </c>
      <c r="S532" s="141">
        <v>0</v>
      </c>
      <c r="T532" s="142">
        <f t="shared" si="153"/>
        <v>0</v>
      </c>
      <c r="AR532" s="143" t="s">
        <v>204</v>
      </c>
      <c r="AT532" s="143" t="s">
        <v>139</v>
      </c>
      <c r="AU532" s="143" t="s">
        <v>144</v>
      </c>
      <c r="AY532" s="13" t="s">
        <v>137</v>
      </c>
      <c r="BE532" s="144">
        <f t="shared" si="154"/>
        <v>0</v>
      </c>
      <c r="BF532" s="144">
        <f t="shared" si="155"/>
        <v>0</v>
      </c>
      <c r="BG532" s="144">
        <f t="shared" si="156"/>
        <v>0</v>
      </c>
      <c r="BH532" s="144">
        <f t="shared" si="157"/>
        <v>0</v>
      </c>
      <c r="BI532" s="144">
        <f t="shared" si="158"/>
        <v>0</v>
      </c>
      <c r="BJ532" s="13" t="s">
        <v>144</v>
      </c>
      <c r="BK532" s="144">
        <f t="shared" si="159"/>
        <v>0</v>
      </c>
      <c r="BL532" s="13" t="s">
        <v>204</v>
      </c>
      <c r="BM532" s="143" t="s">
        <v>1665</v>
      </c>
    </row>
    <row r="533" spans="2:65" s="1" customFormat="1" ht="24.2" customHeight="1">
      <c r="B533" s="29"/>
      <c r="C533" s="131" t="s">
        <v>1666</v>
      </c>
      <c r="D533" s="131" t="s">
        <v>139</v>
      </c>
      <c r="E533" s="132" t="s">
        <v>1667</v>
      </c>
      <c r="F533" s="133" t="s">
        <v>1668</v>
      </c>
      <c r="G533" s="134" t="s">
        <v>153</v>
      </c>
      <c r="H533" s="135">
        <v>29</v>
      </c>
      <c r="I533" s="136"/>
      <c r="J533" s="137">
        <f t="shared" si="150"/>
        <v>0</v>
      </c>
      <c r="K533" s="138"/>
      <c r="L533" s="29"/>
      <c r="M533" s="139" t="s">
        <v>1</v>
      </c>
      <c r="N533" s="140" t="s">
        <v>48</v>
      </c>
      <c r="P533" s="141">
        <f t="shared" si="151"/>
        <v>0</v>
      </c>
      <c r="Q533" s="141">
        <v>0</v>
      </c>
      <c r="R533" s="141">
        <f t="shared" si="152"/>
        <v>0</v>
      </c>
      <c r="S533" s="141">
        <v>0</v>
      </c>
      <c r="T533" s="142">
        <f t="shared" si="153"/>
        <v>0</v>
      </c>
      <c r="AR533" s="143" t="s">
        <v>204</v>
      </c>
      <c r="AT533" s="143" t="s">
        <v>139</v>
      </c>
      <c r="AU533" s="143" t="s">
        <v>144</v>
      </c>
      <c r="AY533" s="13" t="s">
        <v>137</v>
      </c>
      <c r="BE533" s="144">
        <f t="shared" si="154"/>
        <v>0</v>
      </c>
      <c r="BF533" s="144">
        <f t="shared" si="155"/>
        <v>0</v>
      </c>
      <c r="BG533" s="144">
        <f t="shared" si="156"/>
        <v>0</v>
      </c>
      <c r="BH533" s="144">
        <f t="shared" si="157"/>
        <v>0</v>
      </c>
      <c r="BI533" s="144">
        <f t="shared" si="158"/>
        <v>0</v>
      </c>
      <c r="BJ533" s="13" t="s">
        <v>144</v>
      </c>
      <c r="BK533" s="144">
        <f t="shared" si="159"/>
        <v>0</v>
      </c>
      <c r="BL533" s="13" t="s">
        <v>204</v>
      </c>
      <c r="BM533" s="143" t="s">
        <v>1669</v>
      </c>
    </row>
    <row r="534" spans="2:65" s="1" customFormat="1" ht="33" customHeight="1">
      <c r="B534" s="29"/>
      <c r="C534" s="131" t="s">
        <v>1670</v>
      </c>
      <c r="D534" s="131" t="s">
        <v>139</v>
      </c>
      <c r="E534" s="132" t="s">
        <v>1671</v>
      </c>
      <c r="F534" s="133" t="s">
        <v>1672</v>
      </c>
      <c r="G534" s="134" t="s">
        <v>153</v>
      </c>
      <c r="H534" s="135">
        <v>6</v>
      </c>
      <c r="I534" s="136"/>
      <c r="J534" s="137">
        <f t="shared" si="150"/>
        <v>0</v>
      </c>
      <c r="K534" s="138"/>
      <c r="L534" s="29"/>
      <c r="M534" s="139" t="s">
        <v>1</v>
      </c>
      <c r="N534" s="140" t="s">
        <v>48</v>
      </c>
      <c r="P534" s="141">
        <f t="shared" si="151"/>
        <v>0</v>
      </c>
      <c r="Q534" s="141">
        <v>0</v>
      </c>
      <c r="R534" s="141">
        <f t="shared" si="152"/>
        <v>0</v>
      </c>
      <c r="S534" s="141">
        <v>0</v>
      </c>
      <c r="T534" s="142">
        <f t="shared" si="153"/>
        <v>0</v>
      </c>
      <c r="AR534" s="143" t="s">
        <v>204</v>
      </c>
      <c r="AT534" s="143" t="s">
        <v>139</v>
      </c>
      <c r="AU534" s="143" t="s">
        <v>144</v>
      </c>
      <c r="AY534" s="13" t="s">
        <v>137</v>
      </c>
      <c r="BE534" s="144">
        <f t="shared" si="154"/>
        <v>0</v>
      </c>
      <c r="BF534" s="144">
        <f t="shared" si="155"/>
        <v>0</v>
      </c>
      <c r="BG534" s="144">
        <f t="shared" si="156"/>
        <v>0</v>
      </c>
      <c r="BH534" s="144">
        <f t="shared" si="157"/>
        <v>0</v>
      </c>
      <c r="BI534" s="144">
        <f t="shared" si="158"/>
        <v>0</v>
      </c>
      <c r="BJ534" s="13" t="s">
        <v>144</v>
      </c>
      <c r="BK534" s="144">
        <f t="shared" si="159"/>
        <v>0</v>
      </c>
      <c r="BL534" s="13" t="s">
        <v>204</v>
      </c>
      <c r="BM534" s="143" t="s">
        <v>1673</v>
      </c>
    </row>
    <row r="535" spans="2:65" s="1" customFormat="1" ht="33" customHeight="1">
      <c r="B535" s="29"/>
      <c r="C535" s="131" t="s">
        <v>1674</v>
      </c>
      <c r="D535" s="131" t="s">
        <v>139</v>
      </c>
      <c r="E535" s="132" t="s">
        <v>1675</v>
      </c>
      <c r="F535" s="133" t="s">
        <v>1676</v>
      </c>
      <c r="G535" s="134" t="s">
        <v>153</v>
      </c>
      <c r="H535" s="135">
        <v>23</v>
      </c>
      <c r="I535" s="136"/>
      <c r="J535" s="137">
        <f t="shared" si="150"/>
        <v>0</v>
      </c>
      <c r="K535" s="138"/>
      <c r="L535" s="29"/>
      <c r="M535" s="139" t="s">
        <v>1</v>
      </c>
      <c r="N535" s="140" t="s">
        <v>48</v>
      </c>
      <c r="P535" s="141">
        <f t="shared" si="151"/>
        <v>0</v>
      </c>
      <c r="Q535" s="141">
        <v>0</v>
      </c>
      <c r="R535" s="141">
        <f t="shared" si="152"/>
        <v>0</v>
      </c>
      <c r="S535" s="141">
        <v>0</v>
      </c>
      <c r="T535" s="142">
        <f t="shared" si="153"/>
        <v>0</v>
      </c>
      <c r="AR535" s="143" t="s">
        <v>204</v>
      </c>
      <c r="AT535" s="143" t="s">
        <v>139</v>
      </c>
      <c r="AU535" s="143" t="s">
        <v>144</v>
      </c>
      <c r="AY535" s="13" t="s">
        <v>137</v>
      </c>
      <c r="BE535" s="144">
        <f t="shared" si="154"/>
        <v>0</v>
      </c>
      <c r="BF535" s="144">
        <f t="shared" si="155"/>
        <v>0</v>
      </c>
      <c r="BG535" s="144">
        <f t="shared" si="156"/>
        <v>0</v>
      </c>
      <c r="BH535" s="144">
        <f t="shared" si="157"/>
        <v>0</v>
      </c>
      <c r="BI535" s="144">
        <f t="shared" si="158"/>
        <v>0</v>
      </c>
      <c r="BJ535" s="13" t="s">
        <v>144</v>
      </c>
      <c r="BK535" s="144">
        <f t="shared" si="159"/>
        <v>0</v>
      </c>
      <c r="BL535" s="13" t="s">
        <v>204</v>
      </c>
      <c r="BM535" s="143" t="s">
        <v>1677</v>
      </c>
    </row>
    <row r="536" spans="2:65" s="1" customFormat="1" ht="24.2" customHeight="1">
      <c r="B536" s="29"/>
      <c r="C536" s="131" t="s">
        <v>1678</v>
      </c>
      <c r="D536" s="131" t="s">
        <v>139</v>
      </c>
      <c r="E536" s="132" t="s">
        <v>1679</v>
      </c>
      <c r="F536" s="133" t="s">
        <v>1680</v>
      </c>
      <c r="G536" s="134" t="s">
        <v>153</v>
      </c>
      <c r="H536" s="135">
        <v>14</v>
      </c>
      <c r="I536" s="136"/>
      <c r="J536" s="137">
        <f t="shared" si="150"/>
        <v>0</v>
      </c>
      <c r="K536" s="138"/>
      <c r="L536" s="29"/>
      <c r="M536" s="139" t="s">
        <v>1</v>
      </c>
      <c r="N536" s="140" t="s">
        <v>48</v>
      </c>
      <c r="P536" s="141">
        <f t="shared" si="151"/>
        <v>0</v>
      </c>
      <c r="Q536" s="141">
        <v>0</v>
      </c>
      <c r="R536" s="141">
        <f t="shared" si="152"/>
        <v>0</v>
      </c>
      <c r="S536" s="141">
        <v>0</v>
      </c>
      <c r="T536" s="142">
        <f t="shared" si="153"/>
        <v>0</v>
      </c>
      <c r="AR536" s="143" t="s">
        <v>204</v>
      </c>
      <c r="AT536" s="143" t="s">
        <v>139</v>
      </c>
      <c r="AU536" s="143" t="s">
        <v>144</v>
      </c>
      <c r="AY536" s="13" t="s">
        <v>137</v>
      </c>
      <c r="BE536" s="144">
        <f t="shared" si="154"/>
        <v>0</v>
      </c>
      <c r="BF536" s="144">
        <f t="shared" si="155"/>
        <v>0</v>
      </c>
      <c r="BG536" s="144">
        <f t="shared" si="156"/>
        <v>0</v>
      </c>
      <c r="BH536" s="144">
        <f t="shared" si="157"/>
        <v>0</v>
      </c>
      <c r="BI536" s="144">
        <f t="shared" si="158"/>
        <v>0</v>
      </c>
      <c r="BJ536" s="13" t="s">
        <v>144</v>
      </c>
      <c r="BK536" s="144">
        <f t="shared" si="159"/>
        <v>0</v>
      </c>
      <c r="BL536" s="13" t="s">
        <v>204</v>
      </c>
      <c r="BM536" s="143" t="s">
        <v>1681</v>
      </c>
    </row>
    <row r="537" spans="2:65" s="1" customFormat="1" ht="37.9" customHeight="1">
      <c r="B537" s="29"/>
      <c r="C537" s="131" t="s">
        <v>1682</v>
      </c>
      <c r="D537" s="131" t="s">
        <v>139</v>
      </c>
      <c r="E537" s="132" t="s">
        <v>1683</v>
      </c>
      <c r="F537" s="133" t="s">
        <v>1684</v>
      </c>
      <c r="G537" s="134" t="s">
        <v>153</v>
      </c>
      <c r="H537" s="135">
        <v>2</v>
      </c>
      <c r="I537" s="136"/>
      <c r="J537" s="137">
        <f t="shared" si="150"/>
        <v>0</v>
      </c>
      <c r="K537" s="138"/>
      <c r="L537" s="29"/>
      <c r="M537" s="139" t="s">
        <v>1</v>
      </c>
      <c r="N537" s="140" t="s">
        <v>48</v>
      </c>
      <c r="P537" s="141">
        <f t="shared" si="151"/>
        <v>0</v>
      </c>
      <c r="Q537" s="141">
        <v>0</v>
      </c>
      <c r="R537" s="141">
        <f t="shared" si="152"/>
        <v>0</v>
      </c>
      <c r="S537" s="141">
        <v>0</v>
      </c>
      <c r="T537" s="142">
        <f t="shared" si="153"/>
        <v>0</v>
      </c>
      <c r="AR537" s="143" t="s">
        <v>204</v>
      </c>
      <c r="AT537" s="143" t="s">
        <v>139</v>
      </c>
      <c r="AU537" s="143" t="s">
        <v>144</v>
      </c>
      <c r="AY537" s="13" t="s">
        <v>137</v>
      </c>
      <c r="BE537" s="144">
        <f t="shared" si="154"/>
        <v>0</v>
      </c>
      <c r="BF537" s="144">
        <f t="shared" si="155"/>
        <v>0</v>
      </c>
      <c r="BG537" s="144">
        <f t="shared" si="156"/>
        <v>0</v>
      </c>
      <c r="BH537" s="144">
        <f t="shared" si="157"/>
        <v>0</v>
      </c>
      <c r="BI537" s="144">
        <f t="shared" si="158"/>
        <v>0</v>
      </c>
      <c r="BJ537" s="13" t="s">
        <v>144</v>
      </c>
      <c r="BK537" s="144">
        <f t="shared" si="159"/>
        <v>0</v>
      </c>
      <c r="BL537" s="13" t="s">
        <v>204</v>
      </c>
      <c r="BM537" s="143" t="s">
        <v>1685</v>
      </c>
    </row>
    <row r="538" spans="2:65" s="1" customFormat="1" ht="33" customHeight="1">
      <c r="B538" s="29"/>
      <c r="C538" s="131" t="s">
        <v>1686</v>
      </c>
      <c r="D538" s="131" t="s">
        <v>139</v>
      </c>
      <c r="E538" s="132" t="s">
        <v>1687</v>
      </c>
      <c r="F538" s="133" t="s">
        <v>1688</v>
      </c>
      <c r="G538" s="134" t="s">
        <v>153</v>
      </c>
      <c r="H538" s="135">
        <v>12</v>
      </c>
      <c r="I538" s="136"/>
      <c r="J538" s="137">
        <f t="shared" si="150"/>
        <v>0</v>
      </c>
      <c r="K538" s="138"/>
      <c r="L538" s="29"/>
      <c r="M538" s="139" t="s">
        <v>1</v>
      </c>
      <c r="N538" s="140" t="s">
        <v>48</v>
      </c>
      <c r="P538" s="141">
        <f t="shared" si="151"/>
        <v>0</v>
      </c>
      <c r="Q538" s="141">
        <v>0</v>
      </c>
      <c r="R538" s="141">
        <f t="shared" si="152"/>
        <v>0</v>
      </c>
      <c r="S538" s="141">
        <v>0</v>
      </c>
      <c r="T538" s="142">
        <f t="shared" si="153"/>
        <v>0</v>
      </c>
      <c r="AR538" s="143" t="s">
        <v>204</v>
      </c>
      <c r="AT538" s="143" t="s">
        <v>139</v>
      </c>
      <c r="AU538" s="143" t="s">
        <v>144</v>
      </c>
      <c r="AY538" s="13" t="s">
        <v>137</v>
      </c>
      <c r="BE538" s="144">
        <f t="shared" si="154"/>
        <v>0</v>
      </c>
      <c r="BF538" s="144">
        <f t="shared" si="155"/>
        <v>0</v>
      </c>
      <c r="BG538" s="144">
        <f t="shared" si="156"/>
        <v>0</v>
      </c>
      <c r="BH538" s="144">
        <f t="shared" si="157"/>
        <v>0</v>
      </c>
      <c r="BI538" s="144">
        <f t="shared" si="158"/>
        <v>0</v>
      </c>
      <c r="BJ538" s="13" t="s">
        <v>144</v>
      </c>
      <c r="BK538" s="144">
        <f t="shared" si="159"/>
        <v>0</v>
      </c>
      <c r="BL538" s="13" t="s">
        <v>204</v>
      </c>
      <c r="BM538" s="143" t="s">
        <v>1689</v>
      </c>
    </row>
    <row r="539" spans="2:65" s="1" customFormat="1" ht="24.2" customHeight="1">
      <c r="B539" s="29"/>
      <c r="C539" s="131" t="s">
        <v>1690</v>
      </c>
      <c r="D539" s="131" t="s">
        <v>139</v>
      </c>
      <c r="E539" s="132" t="s">
        <v>1691</v>
      </c>
      <c r="F539" s="133" t="s">
        <v>1692</v>
      </c>
      <c r="G539" s="134" t="s">
        <v>153</v>
      </c>
      <c r="H539" s="135">
        <v>1</v>
      </c>
      <c r="I539" s="136"/>
      <c r="J539" s="137">
        <f t="shared" si="150"/>
        <v>0</v>
      </c>
      <c r="K539" s="138"/>
      <c r="L539" s="29"/>
      <c r="M539" s="139" t="s">
        <v>1</v>
      </c>
      <c r="N539" s="140" t="s">
        <v>48</v>
      </c>
      <c r="P539" s="141">
        <f t="shared" si="151"/>
        <v>0</v>
      </c>
      <c r="Q539" s="141">
        <v>0</v>
      </c>
      <c r="R539" s="141">
        <f t="shared" si="152"/>
        <v>0</v>
      </c>
      <c r="S539" s="141">
        <v>0</v>
      </c>
      <c r="T539" s="142">
        <f t="shared" si="153"/>
        <v>0</v>
      </c>
      <c r="AR539" s="143" t="s">
        <v>204</v>
      </c>
      <c r="AT539" s="143" t="s">
        <v>139</v>
      </c>
      <c r="AU539" s="143" t="s">
        <v>144</v>
      </c>
      <c r="AY539" s="13" t="s">
        <v>137</v>
      </c>
      <c r="BE539" s="144">
        <f t="shared" si="154"/>
        <v>0</v>
      </c>
      <c r="BF539" s="144">
        <f t="shared" si="155"/>
        <v>0</v>
      </c>
      <c r="BG539" s="144">
        <f t="shared" si="156"/>
        <v>0</v>
      </c>
      <c r="BH539" s="144">
        <f t="shared" si="157"/>
        <v>0</v>
      </c>
      <c r="BI539" s="144">
        <f t="shared" si="158"/>
        <v>0</v>
      </c>
      <c r="BJ539" s="13" t="s">
        <v>144</v>
      </c>
      <c r="BK539" s="144">
        <f t="shared" si="159"/>
        <v>0</v>
      </c>
      <c r="BL539" s="13" t="s">
        <v>204</v>
      </c>
      <c r="BM539" s="143" t="s">
        <v>1693</v>
      </c>
    </row>
    <row r="540" spans="2:65" s="11" customFormat="1" ht="22.9" customHeight="1">
      <c r="B540" s="119"/>
      <c r="D540" s="120" t="s">
        <v>81</v>
      </c>
      <c r="E540" s="129" t="s">
        <v>1694</v>
      </c>
      <c r="F540" s="129" t="s">
        <v>1695</v>
      </c>
      <c r="I540" s="122"/>
      <c r="J540" s="130">
        <f>BK540</f>
        <v>0</v>
      </c>
      <c r="L540" s="119"/>
      <c r="M540" s="124"/>
      <c r="P540" s="125">
        <f>SUM(P541:P544)</f>
        <v>0</v>
      </c>
      <c r="R540" s="125">
        <f>SUM(R541:R544)</f>
        <v>5.2327707100000005</v>
      </c>
      <c r="T540" s="126">
        <f>SUM(T541:T544)</f>
        <v>0</v>
      </c>
      <c r="AR540" s="120" t="s">
        <v>144</v>
      </c>
      <c r="AT540" s="127" t="s">
        <v>81</v>
      </c>
      <c r="AU540" s="127" t="s">
        <v>87</v>
      </c>
      <c r="AY540" s="120" t="s">
        <v>137</v>
      </c>
      <c r="BK540" s="128">
        <f>SUM(BK541:BK544)</f>
        <v>0</v>
      </c>
    </row>
    <row r="541" spans="2:65" s="1" customFormat="1" ht="33" customHeight="1">
      <c r="B541" s="29"/>
      <c r="C541" s="131" t="s">
        <v>1696</v>
      </c>
      <c r="D541" s="131" t="s">
        <v>139</v>
      </c>
      <c r="E541" s="132" t="s">
        <v>1697</v>
      </c>
      <c r="F541" s="133" t="s">
        <v>1698</v>
      </c>
      <c r="G541" s="134" t="s">
        <v>173</v>
      </c>
      <c r="H541" s="135">
        <v>9.7530000000000001</v>
      </c>
      <c r="I541" s="136"/>
      <c r="J541" s="137">
        <f>ROUND(I541*H541,2)</f>
        <v>0</v>
      </c>
      <c r="K541" s="138"/>
      <c r="L541" s="29"/>
      <c r="M541" s="139" t="s">
        <v>1</v>
      </c>
      <c r="N541" s="140" t="s">
        <v>48</v>
      </c>
      <c r="P541" s="141">
        <f>O541*H541</f>
        <v>0</v>
      </c>
      <c r="Q541" s="141">
        <v>2.46E-2</v>
      </c>
      <c r="R541" s="141">
        <f>Q541*H541</f>
        <v>0.23992379999999999</v>
      </c>
      <c r="S541" s="141">
        <v>0</v>
      </c>
      <c r="T541" s="142">
        <f>S541*H541</f>
        <v>0</v>
      </c>
      <c r="AR541" s="143" t="s">
        <v>204</v>
      </c>
      <c r="AT541" s="143" t="s">
        <v>139</v>
      </c>
      <c r="AU541" s="143" t="s">
        <v>144</v>
      </c>
      <c r="AY541" s="13" t="s">
        <v>137</v>
      </c>
      <c r="BE541" s="144">
        <f>IF(N541="základná",J541,0)</f>
        <v>0</v>
      </c>
      <c r="BF541" s="144">
        <f>IF(N541="znížená",J541,0)</f>
        <v>0</v>
      </c>
      <c r="BG541" s="144">
        <f>IF(N541="zákl. prenesená",J541,0)</f>
        <v>0</v>
      </c>
      <c r="BH541" s="144">
        <f>IF(N541="zníž. prenesená",J541,0)</f>
        <v>0</v>
      </c>
      <c r="BI541" s="144">
        <f>IF(N541="nulová",J541,0)</f>
        <v>0</v>
      </c>
      <c r="BJ541" s="13" t="s">
        <v>144</v>
      </c>
      <c r="BK541" s="144">
        <f>ROUND(I541*H541,2)</f>
        <v>0</v>
      </c>
      <c r="BL541" s="13" t="s">
        <v>204</v>
      </c>
      <c r="BM541" s="143" t="s">
        <v>1699</v>
      </c>
    </row>
    <row r="542" spans="2:65" s="1" customFormat="1" ht="37.9" customHeight="1">
      <c r="B542" s="29"/>
      <c r="C542" s="131" t="s">
        <v>1700</v>
      </c>
      <c r="D542" s="131" t="s">
        <v>139</v>
      </c>
      <c r="E542" s="132" t="s">
        <v>1701</v>
      </c>
      <c r="F542" s="133" t="s">
        <v>1702</v>
      </c>
      <c r="G542" s="134" t="s">
        <v>173</v>
      </c>
      <c r="H542" s="135">
        <v>605.13800000000003</v>
      </c>
      <c r="I542" s="136"/>
      <c r="J542" s="137">
        <f>ROUND(I542*H542,2)</f>
        <v>0</v>
      </c>
      <c r="K542" s="138"/>
      <c r="L542" s="29"/>
      <c r="M542" s="139" t="s">
        <v>1</v>
      </c>
      <c r="N542" s="140" t="s">
        <v>48</v>
      </c>
      <c r="P542" s="141">
        <f>O542*H542</f>
        <v>0</v>
      </c>
      <c r="Q542" s="141">
        <v>8.1200000000000005E-3</v>
      </c>
      <c r="R542" s="141">
        <f>Q542*H542</f>
        <v>4.9137205600000007</v>
      </c>
      <c r="S542" s="141">
        <v>0</v>
      </c>
      <c r="T542" s="142">
        <f>S542*H542</f>
        <v>0</v>
      </c>
      <c r="AR542" s="143" t="s">
        <v>204</v>
      </c>
      <c r="AT542" s="143" t="s">
        <v>139</v>
      </c>
      <c r="AU542" s="143" t="s">
        <v>144</v>
      </c>
      <c r="AY542" s="13" t="s">
        <v>137</v>
      </c>
      <c r="BE542" s="144">
        <f>IF(N542="základná",J542,0)</f>
        <v>0</v>
      </c>
      <c r="BF542" s="144">
        <f>IF(N542="znížená",J542,0)</f>
        <v>0</v>
      </c>
      <c r="BG542" s="144">
        <f>IF(N542="zákl. prenesená",J542,0)</f>
        <v>0</v>
      </c>
      <c r="BH542" s="144">
        <f>IF(N542="zníž. prenesená",J542,0)</f>
        <v>0</v>
      </c>
      <c r="BI542" s="144">
        <f>IF(N542="nulová",J542,0)</f>
        <v>0</v>
      </c>
      <c r="BJ542" s="13" t="s">
        <v>144</v>
      </c>
      <c r="BK542" s="144">
        <f>ROUND(I542*H542,2)</f>
        <v>0</v>
      </c>
      <c r="BL542" s="13" t="s">
        <v>204</v>
      </c>
      <c r="BM542" s="143" t="s">
        <v>1703</v>
      </c>
    </row>
    <row r="543" spans="2:65" s="1" customFormat="1" ht="37.9" customHeight="1">
      <c r="B543" s="29"/>
      <c r="C543" s="131" t="s">
        <v>1704</v>
      </c>
      <c r="D543" s="131" t="s">
        <v>139</v>
      </c>
      <c r="E543" s="132" t="s">
        <v>1705</v>
      </c>
      <c r="F543" s="133" t="s">
        <v>1706</v>
      </c>
      <c r="G543" s="134" t="s">
        <v>173</v>
      </c>
      <c r="H543" s="135">
        <v>5.883</v>
      </c>
      <c r="I543" s="136"/>
      <c r="J543" s="137">
        <f>ROUND(I543*H543,2)</f>
        <v>0</v>
      </c>
      <c r="K543" s="138"/>
      <c r="L543" s="29"/>
      <c r="M543" s="139" t="s">
        <v>1</v>
      </c>
      <c r="N543" s="140" t="s">
        <v>48</v>
      </c>
      <c r="P543" s="141">
        <f>O543*H543</f>
        <v>0</v>
      </c>
      <c r="Q543" s="141">
        <v>1.345E-2</v>
      </c>
      <c r="R543" s="141">
        <f>Q543*H543</f>
        <v>7.9126349999999998E-2</v>
      </c>
      <c r="S543" s="141">
        <v>0</v>
      </c>
      <c r="T543" s="142">
        <f>S543*H543</f>
        <v>0</v>
      </c>
      <c r="AR543" s="143" t="s">
        <v>204</v>
      </c>
      <c r="AT543" s="143" t="s">
        <v>139</v>
      </c>
      <c r="AU543" s="143" t="s">
        <v>144</v>
      </c>
      <c r="AY543" s="13" t="s">
        <v>137</v>
      </c>
      <c r="BE543" s="144">
        <f>IF(N543="základná",J543,0)</f>
        <v>0</v>
      </c>
      <c r="BF543" s="144">
        <f>IF(N543="znížená",J543,0)</f>
        <v>0</v>
      </c>
      <c r="BG543" s="144">
        <f>IF(N543="zákl. prenesená",J543,0)</f>
        <v>0</v>
      </c>
      <c r="BH543" s="144">
        <f>IF(N543="zníž. prenesená",J543,0)</f>
        <v>0</v>
      </c>
      <c r="BI543" s="144">
        <f>IF(N543="nulová",J543,0)</f>
        <v>0</v>
      </c>
      <c r="BJ543" s="13" t="s">
        <v>144</v>
      </c>
      <c r="BK543" s="144">
        <f>ROUND(I543*H543,2)</f>
        <v>0</v>
      </c>
      <c r="BL543" s="13" t="s">
        <v>204</v>
      </c>
      <c r="BM543" s="143" t="s">
        <v>1707</v>
      </c>
    </row>
    <row r="544" spans="2:65" s="1" customFormat="1" ht="24.2" customHeight="1">
      <c r="B544" s="29"/>
      <c r="C544" s="131" t="s">
        <v>1708</v>
      </c>
      <c r="D544" s="131" t="s">
        <v>139</v>
      </c>
      <c r="E544" s="132" t="s">
        <v>1709</v>
      </c>
      <c r="F544" s="133" t="s">
        <v>1710</v>
      </c>
      <c r="G544" s="134" t="s">
        <v>458</v>
      </c>
      <c r="H544" s="156"/>
      <c r="I544" s="136"/>
      <c r="J544" s="137">
        <f>ROUND(I544*H544,2)</f>
        <v>0</v>
      </c>
      <c r="K544" s="138"/>
      <c r="L544" s="29"/>
      <c r="M544" s="139" t="s">
        <v>1</v>
      </c>
      <c r="N544" s="140" t="s">
        <v>48</v>
      </c>
      <c r="P544" s="141">
        <f>O544*H544</f>
        <v>0</v>
      </c>
      <c r="Q544" s="141">
        <v>0</v>
      </c>
      <c r="R544" s="141">
        <f>Q544*H544</f>
        <v>0</v>
      </c>
      <c r="S544" s="141">
        <v>0</v>
      </c>
      <c r="T544" s="142">
        <f>S544*H544</f>
        <v>0</v>
      </c>
      <c r="AR544" s="143" t="s">
        <v>204</v>
      </c>
      <c r="AT544" s="143" t="s">
        <v>139</v>
      </c>
      <c r="AU544" s="143" t="s">
        <v>144</v>
      </c>
      <c r="AY544" s="13" t="s">
        <v>137</v>
      </c>
      <c r="BE544" s="144">
        <f>IF(N544="základná",J544,0)</f>
        <v>0</v>
      </c>
      <c r="BF544" s="144">
        <f>IF(N544="znížená",J544,0)</f>
        <v>0</v>
      </c>
      <c r="BG544" s="144">
        <f>IF(N544="zákl. prenesená",J544,0)</f>
        <v>0</v>
      </c>
      <c r="BH544" s="144">
        <f>IF(N544="zníž. prenesená",J544,0)</f>
        <v>0</v>
      </c>
      <c r="BI544" s="144">
        <f>IF(N544="nulová",J544,0)</f>
        <v>0</v>
      </c>
      <c r="BJ544" s="13" t="s">
        <v>144</v>
      </c>
      <c r="BK544" s="144">
        <f>ROUND(I544*H544,2)</f>
        <v>0</v>
      </c>
      <c r="BL544" s="13" t="s">
        <v>204</v>
      </c>
      <c r="BM544" s="143" t="s">
        <v>1711</v>
      </c>
    </row>
    <row r="545" spans="2:65" s="11" customFormat="1" ht="22.9" customHeight="1">
      <c r="B545" s="119"/>
      <c r="D545" s="120" t="s">
        <v>81</v>
      </c>
      <c r="E545" s="129" t="s">
        <v>1712</v>
      </c>
      <c r="F545" s="129" t="s">
        <v>1713</v>
      </c>
      <c r="I545" s="122"/>
      <c r="J545" s="130">
        <f>BK545</f>
        <v>0</v>
      </c>
      <c r="L545" s="119"/>
      <c r="M545" s="124"/>
      <c r="P545" s="125">
        <f>SUM(P546:P558)</f>
        <v>0</v>
      </c>
      <c r="R545" s="125">
        <f>SUM(R546:R558)</f>
        <v>0.62680400000000003</v>
      </c>
      <c r="T545" s="126">
        <f>SUM(T546:T558)</f>
        <v>0</v>
      </c>
      <c r="AR545" s="120" t="s">
        <v>144</v>
      </c>
      <c r="AT545" s="127" t="s">
        <v>81</v>
      </c>
      <c r="AU545" s="127" t="s">
        <v>87</v>
      </c>
      <c r="AY545" s="120" t="s">
        <v>137</v>
      </c>
      <c r="BK545" s="128">
        <f>SUM(BK546:BK558)</f>
        <v>0</v>
      </c>
    </row>
    <row r="546" spans="2:65" s="1" customFormat="1" ht="24.2" customHeight="1">
      <c r="B546" s="29"/>
      <c r="C546" s="131" t="s">
        <v>1714</v>
      </c>
      <c r="D546" s="131" t="s">
        <v>139</v>
      </c>
      <c r="E546" s="132" t="s">
        <v>1715</v>
      </c>
      <c r="F546" s="133" t="s">
        <v>1716</v>
      </c>
      <c r="G546" s="134" t="s">
        <v>173</v>
      </c>
      <c r="H546" s="135">
        <v>240.1</v>
      </c>
      <c r="I546" s="136"/>
      <c r="J546" s="137">
        <f t="shared" ref="J546:J558" si="160">ROUND(I546*H546,2)</f>
        <v>0</v>
      </c>
      <c r="K546" s="138"/>
      <c r="L546" s="29"/>
      <c r="M546" s="139" t="s">
        <v>1</v>
      </c>
      <c r="N546" s="140" t="s">
        <v>48</v>
      </c>
      <c r="P546" s="141">
        <f t="shared" ref="P546:P558" si="161">O546*H546</f>
        <v>0</v>
      </c>
      <c r="Q546" s="141">
        <v>0</v>
      </c>
      <c r="R546" s="141">
        <f t="shared" ref="R546:R558" si="162">Q546*H546</f>
        <v>0</v>
      </c>
      <c r="S546" s="141">
        <v>0</v>
      </c>
      <c r="T546" s="142">
        <f t="shared" ref="T546:T558" si="163">S546*H546</f>
        <v>0</v>
      </c>
      <c r="AR546" s="143" t="s">
        <v>204</v>
      </c>
      <c r="AT546" s="143" t="s">
        <v>139</v>
      </c>
      <c r="AU546" s="143" t="s">
        <v>144</v>
      </c>
      <c r="AY546" s="13" t="s">
        <v>137</v>
      </c>
      <c r="BE546" s="144">
        <f t="shared" ref="BE546:BE558" si="164">IF(N546="základná",J546,0)</f>
        <v>0</v>
      </c>
      <c r="BF546" s="144">
        <f t="shared" ref="BF546:BF558" si="165">IF(N546="znížená",J546,0)</f>
        <v>0</v>
      </c>
      <c r="BG546" s="144">
        <f t="shared" ref="BG546:BG558" si="166">IF(N546="zákl. prenesená",J546,0)</f>
        <v>0</v>
      </c>
      <c r="BH546" s="144">
        <f t="shared" ref="BH546:BH558" si="167">IF(N546="zníž. prenesená",J546,0)</f>
        <v>0</v>
      </c>
      <c r="BI546" s="144">
        <f t="shared" ref="BI546:BI558" si="168">IF(N546="nulová",J546,0)</f>
        <v>0</v>
      </c>
      <c r="BJ546" s="13" t="s">
        <v>144</v>
      </c>
      <c r="BK546" s="144">
        <f t="shared" ref="BK546:BK558" si="169">ROUND(I546*H546,2)</f>
        <v>0</v>
      </c>
      <c r="BL546" s="13" t="s">
        <v>204</v>
      </c>
      <c r="BM546" s="143" t="s">
        <v>1717</v>
      </c>
    </row>
    <row r="547" spans="2:65" s="1" customFormat="1" ht="24.2" customHeight="1">
      <c r="B547" s="29"/>
      <c r="C547" s="131" t="s">
        <v>1718</v>
      </c>
      <c r="D547" s="131" t="s">
        <v>139</v>
      </c>
      <c r="E547" s="132" t="s">
        <v>1719</v>
      </c>
      <c r="F547" s="133" t="s">
        <v>1720</v>
      </c>
      <c r="G547" s="134" t="s">
        <v>173</v>
      </c>
      <c r="H547" s="135">
        <v>240.1</v>
      </c>
      <c r="I547" s="136"/>
      <c r="J547" s="137">
        <f t="shared" si="160"/>
        <v>0</v>
      </c>
      <c r="K547" s="138"/>
      <c r="L547" s="29"/>
      <c r="M547" s="139" t="s">
        <v>1</v>
      </c>
      <c r="N547" s="140" t="s">
        <v>48</v>
      </c>
      <c r="P547" s="141">
        <f t="shared" si="161"/>
        <v>0</v>
      </c>
      <c r="Q547" s="141">
        <v>0</v>
      </c>
      <c r="R547" s="141">
        <f t="shared" si="162"/>
        <v>0</v>
      </c>
      <c r="S547" s="141">
        <v>0</v>
      </c>
      <c r="T547" s="142">
        <f t="shared" si="163"/>
        <v>0</v>
      </c>
      <c r="AR547" s="143" t="s">
        <v>204</v>
      </c>
      <c r="AT547" s="143" t="s">
        <v>139</v>
      </c>
      <c r="AU547" s="143" t="s">
        <v>144</v>
      </c>
      <c r="AY547" s="13" t="s">
        <v>137</v>
      </c>
      <c r="BE547" s="144">
        <f t="shared" si="164"/>
        <v>0</v>
      </c>
      <c r="BF547" s="144">
        <f t="shared" si="165"/>
        <v>0</v>
      </c>
      <c r="BG547" s="144">
        <f t="shared" si="166"/>
        <v>0</v>
      </c>
      <c r="BH547" s="144">
        <f t="shared" si="167"/>
        <v>0</v>
      </c>
      <c r="BI547" s="144">
        <f t="shared" si="168"/>
        <v>0</v>
      </c>
      <c r="BJ547" s="13" t="s">
        <v>144</v>
      </c>
      <c r="BK547" s="144">
        <f t="shared" si="169"/>
        <v>0</v>
      </c>
      <c r="BL547" s="13" t="s">
        <v>204</v>
      </c>
      <c r="BM547" s="143" t="s">
        <v>1721</v>
      </c>
    </row>
    <row r="548" spans="2:65" s="1" customFormat="1" ht="24.2" customHeight="1">
      <c r="B548" s="29"/>
      <c r="C548" s="131" t="s">
        <v>1722</v>
      </c>
      <c r="D548" s="131" t="s">
        <v>139</v>
      </c>
      <c r="E548" s="132" t="s">
        <v>1723</v>
      </c>
      <c r="F548" s="133" t="s">
        <v>1724</v>
      </c>
      <c r="G548" s="134" t="s">
        <v>354</v>
      </c>
      <c r="H548" s="135">
        <v>4.2</v>
      </c>
      <c r="I548" s="136"/>
      <c r="J548" s="137">
        <f t="shared" si="160"/>
        <v>0</v>
      </c>
      <c r="K548" s="138"/>
      <c r="L548" s="29"/>
      <c r="M548" s="139" t="s">
        <v>1</v>
      </c>
      <c r="N548" s="140" t="s">
        <v>48</v>
      </c>
      <c r="P548" s="141">
        <f t="shared" si="161"/>
        <v>0</v>
      </c>
      <c r="Q548" s="141">
        <v>2.2000000000000001E-4</v>
      </c>
      <c r="R548" s="141">
        <f t="shared" si="162"/>
        <v>9.2400000000000013E-4</v>
      </c>
      <c r="S548" s="141">
        <v>0</v>
      </c>
      <c r="T548" s="142">
        <f t="shared" si="163"/>
        <v>0</v>
      </c>
      <c r="AR548" s="143" t="s">
        <v>204</v>
      </c>
      <c r="AT548" s="143" t="s">
        <v>139</v>
      </c>
      <c r="AU548" s="143" t="s">
        <v>144</v>
      </c>
      <c r="AY548" s="13" t="s">
        <v>137</v>
      </c>
      <c r="BE548" s="144">
        <f t="shared" si="164"/>
        <v>0</v>
      </c>
      <c r="BF548" s="144">
        <f t="shared" si="165"/>
        <v>0</v>
      </c>
      <c r="BG548" s="144">
        <f t="shared" si="166"/>
        <v>0</v>
      </c>
      <c r="BH548" s="144">
        <f t="shared" si="167"/>
        <v>0</v>
      </c>
      <c r="BI548" s="144">
        <f t="shared" si="168"/>
        <v>0</v>
      </c>
      <c r="BJ548" s="13" t="s">
        <v>144</v>
      </c>
      <c r="BK548" s="144">
        <f t="shared" si="169"/>
        <v>0</v>
      </c>
      <c r="BL548" s="13" t="s">
        <v>204</v>
      </c>
      <c r="BM548" s="143" t="s">
        <v>1725</v>
      </c>
    </row>
    <row r="549" spans="2:65" s="1" customFormat="1" ht="33" customHeight="1">
      <c r="B549" s="29"/>
      <c r="C549" s="145" t="s">
        <v>1726</v>
      </c>
      <c r="D549" s="145" t="s">
        <v>225</v>
      </c>
      <c r="E549" s="146" t="s">
        <v>1727</v>
      </c>
      <c r="F549" s="147" t="s">
        <v>1728</v>
      </c>
      <c r="G549" s="148" t="s">
        <v>153</v>
      </c>
      <c r="H549" s="149">
        <v>1</v>
      </c>
      <c r="I549" s="150"/>
      <c r="J549" s="151">
        <f t="shared" si="160"/>
        <v>0</v>
      </c>
      <c r="K549" s="152"/>
      <c r="L549" s="153"/>
      <c r="M549" s="154" t="s">
        <v>1</v>
      </c>
      <c r="N549" s="155" t="s">
        <v>48</v>
      </c>
      <c r="P549" s="141">
        <f t="shared" si="161"/>
        <v>0</v>
      </c>
      <c r="Q549" s="141">
        <v>5.0999999999999997E-2</v>
      </c>
      <c r="R549" s="141">
        <f t="shared" si="162"/>
        <v>5.0999999999999997E-2</v>
      </c>
      <c r="S549" s="141">
        <v>0</v>
      </c>
      <c r="T549" s="142">
        <f t="shared" si="163"/>
        <v>0</v>
      </c>
      <c r="AR549" s="143" t="s">
        <v>270</v>
      </c>
      <c r="AT549" s="143" t="s">
        <v>225</v>
      </c>
      <c r="AU549" s="143" t="s">
        <v>144</v>
      </c>
      <c r="AY549" s="13" t="s">
        <v>137</v>
      </c>
      <c r="BE549" s="144">
        <f t="shared" si="164"/>
        <v>0</v>
      </c>
      <c r="BF549" s="144">
        <f t="shared" si="165"/>
        <v>0</v>
      </c>
      <c r="BG549" s="144">
        <f t="shared" si="166"/>
        <v>0</v>
      </c>
      <c r="BH549" s="144">
        <f t="shared" si="167"/>
        <v>0</v>
      </c>
      <c r="BI549" s="144">
        <f t="shared" si="168"/>
        <v>0</v>
      </c>
      <c r="BJ549" s="13" t="s">
        <v>144</v>
      </c>
      <c r="BK549" s="144">
        <f t="shared" si="169"/>
        <v>0</v>
      </c>
      <c r="BL549" s="13" t="s">
        <v>204</v>
      </c>
      <c r="BM549" s="143" t="s">
        <v>1729</v>
      </c>
    </row>
    <row r="550" spans="2:65" s="1" customFormat="1" ht="24.2" customHeight="1">
      <c r="B550" s="29"/>
      <c r="C550" s="131" t="s">
        <v>1730</v>
      </c>
      <c r="D550" s="131" t="s">
        <v>139</v>
      </c>
      <c r="E550" s="132" t="s">
        <v>1723</v>
      </c>
      <c r="F550" s="133" t="s">
        <v>1724</v>
      </c>
      <c r="G550" s="134" t="s">
        <v>354</v>
      </c>
      <c r="H550" s="135">
        <v>9</v>
      </c>
      <c r="I550" s="136"/>
      <c r="J550" s="137">
        <f t="shared" si="160"/>
        <v>0</v>
      </c>
      <c r="K550" s="138"/>
      <c r="L550" s="29"/>
      <c r="M550" s="139" t="s">
        <v>1</v>
      </c>
      <c r="N550" s="140" t="s">
        <v>48</v>
      </c>
      <c r="P550" s="141">
        <f t="shared" si="161"/>
        <v>0</v>
      </c>
      <c r="Q550" s="141">
        <v>2.2000000000000001E-4</v>
      </c>
      <c r="R550" s="141">
        <f t="shared" si="162"/>
        <v>1.98E-3</v>
      </c>
      <c r="S550" s="141">
        <v>0</v>
      </c>
      <c r="T550" s="142">
        <f t="shared" si="163"/>
        <v>0</v>
      </c>
      <c r="AR550" s="143" t="s">
        <v>204</v>
      </c>
      <c r="AT550" s="143" t="s">
        <v>139</v>
      </c>
      <c r="AU550" s="143" t="s">
        <v>144</v>
      </c>
      <c r="AY550" s="13" t="s">
        <v>137</v>
      </c>
      <c r="BE550" s="144">
        <f t="shared" si="164"/>
        <v>0</v>
      </c>
      <c r="BF550" s="144">
        <f t="shared" si="165"/>
        <v>0</v>
      </c>
      <c r="BG550" s="144">
        <f t="shared" si="166"/>
        <v>0</v>
      </c>
      <c r="BH550" s="144">
        <f t="shared" si="167"/>
        <v>0</v>
      </c>
      <c r="BI550" s="144">
        <f t="shared" si="168"/>
        <v>0</v>
      </c>
      <c r="BJ550" s="13" t="s">
        <v>144</v>
      </c>
      <c r="BK550" s="144">
        <f t="shared" si="169"/>
        <v>0</v>
      </c>
      <c r="BL550" s="13" t="s">
        <v>204</v>
      </c>
      <c r="BM550" s="143" t="s">
        <v>1731</v>
      </c>
    </row>
    <row r="551" spans="2:65" s="1" customFormat="1" ht="55.5" customHeight="1">
      <c r="B551" s="29"/>
      <c r="C551" s="145" t="s">
        <v>1732</v>
      </c>
      <c r="D551" s="145" t="s">
        <v>225</v>
      </c>
      <c r="E551" s="146" t="s">
        <v>1733</v>
      </c>
      <c r="F551" s="147" t="s">
        <v>1734</v>
      </c>
      <c r="G551" s="148" t="s">
        <v>354</v>
      </c>
      <c r="H551" s="149">
        <v>9</v>
      </c>
      <c r="I551" s="150"/>
      <c r="J551" s="151">
        <f t="shared" si="160"/>
        <v>0</v>
      </c>
      <c r="K551" s="152"/>
      <c r="L551" s="153"/>
      <c r="M551" s="154" t="s">
        <v>1</v>
      </c>
      <c r="N551" s="155" t="s">
        <v>48</v>
      </c>
      <c r="P551" s="141">
        <f t="shared" si="161"/>
        <v>0</v>
      </c>
      <c r="Q551" s="141">
        <v>1E-4</v>
      </c>
      <c r="R551" s="141">
        <f t="shared" si="162"/>
        <v>9.0000000000000008E-4</v>
      </c>
      <c r="S551" s="141">
        <v>0</v>
      </c>
      <c r="T551" s="142">
        <f t="shared" si="163"/>
        <v>0</v>
      </c>
      <c r="AR551" s="143" t="s">
        <v>270</v>
      </c>
      <c r="AT551" s="143" t="s">
        <v>225</v>
      </c>
      <c r="AU551" s="143" t="s">
        <v>144</v>
      </c>
      <c r="AY551" s="13" t="s">
        <v>137</v>
      </c>
      <c r="BE551" s="144">
        <f t="shared" si="164"/>
        <v>0</v>
      </c>
      <c r="BF551" s="144">
        <f t="shared" si="165"/>
        <v>0</v>
      </c>
      <c r="BG551" s="144">
        <f t="shared" si="166"/>
        <v>0</v>
      </c>
      <c r="BH551" s="144">
        <f t="shared" si="167"/>
        <v>0</v>
      </c>
      <c r="BI551" s="144">
        <f t="shared" si="168"/>
        <v>0</v>
      </c>
      <c r="BJ551" s="13" t="s">
        <v>144</v>
      </c>
      <c r="BK551" s="144">
        <f t="shared" si="169"/>
        <v>0</v>
      </c>
      <c r="BL551" s="13" t="s">
        <v>204</v>
      </c>
      <c r="BM551" s="143" t="s">
        <v>1735</v>
      </c>
    </row>
    <row r="552" spans="2:65" s="1" customFormat="1" ht="33" customHeight="1">
      <c r="B552" s="29"/>
      <c r="C552" s="145" t="s">
        <v>1736</v>
      </c>
      <c r="D552" s="145" t="s">
        <v>225</v>
      </c>
      <c r="E552" s="146" t="s">
        <v>1737</v>
      </c>
      <c r="F552" s="147" t="s">
        <v>1728</v>
      </c>
      <c r="G552" s="148" t="s">
        <v>153</v>
      </c>
      <c r="H552" s="149">
        <v>1</v>
      </c>
      <c r="I552" s="150"/>
      <c r="J552" s="151">
        <f t="shared" si="160"/>
        <v>0</v>
      </c>
      <c r="K552" s="152"/>
      <c r="L552" s="153"/>
      <c r="M552" s="154" t="s">
        <v>1</v>
      </c>
      <c r="N552" s="155" t="s">
        <v>48</v>
      </c>
      <c r="P552" s="141">
        <f t="shared" si="161"/>
        <v>0</v>
      </c>
      <c r="Q552" s="141">
        <v>6.5000000000000002E-2</v>
      </c>
      <c r="R552" s="141">
        <f t="shared" si="162"/>
        <v>6.5000000000000002E-2</v>
      </c>
      <c r="S552" s="141">
        <v>0</v>
      </c>
      <c r="T552" s="142">
        <f t="shared" si="163"/>
        <v>0</v>
      </c>
      <c r="AR552" s="143" t="s">
        <v>270</v>
      </c>
      <c r="AT552" s="143" t="s">
        <v>225</v>
      </c>
      <c r="AU552" s="143" t="s">
        <v>144</v>
      </c>
      <c r="AY552" s="13" t="s">
        <v>137</v>
      </c>
      <c r="BE552" s="144">
        <f t="shared" si="164"/>
        <v>0</v>
      </c>
      <c r="BF552" s="144">
        <f t="shared" si="165"/>
        <v>0</v>
      </c>
      <c r="BG552" s="144">
        <f t="shared" si="166"/>
        <v>0</v>
      </c>
      <c r="BH552" s="144">
        <f t="shared" si="167"/>
        <v>0</v>
      </c>
      <c r="BI552" s="144">
        <f t="shared" si="168"/>
        <v>0</v>
      </c>
      <c r="BJ552" s="13" t="s">
        <v>144</v>
      </c>
      <c r="BK552" s="144">
        <f t="shared" si="169"/>
        <v>0</v>
      </c>
      <c r="BL552" s="13" t="s">
        <v>204</v>
      </c>
      <c r="BM552" s="143" t="s">
        <v>1738</v>
      </c>
    </row>
    <row r="553" spans="2:65" s="1" customFormat="1" ht="37.9" customHeight="1">
      <c r="B553" s="29"/>
      <c r="C553" s="145" t="s">
        <v>1739</v>
      </c>
      <c r="D553" s="145" t="s">
        <v>225</v>
      </c>
      <c r="E553" s="146" t="s">
        <v>1740</v>
      </c>
      <c r="F553" s="147" t="s">
        <v>1741</v>
      </c>
      <c r="G553" s="148" t="s">
        <v>153</v>
      </c>
      <c r="H553" s="149">
        <v>1</v>
      </c>
      <c r="I553" s="150"/>
      <c r="J553" s="151">
        <f t="shared" si="160"/>
        <v>0</v>
      </c>
      <c r="K553" s="152"/>
      <c r="L553" s="153"/>
      <c r="M553" s="154" t="s">
        <v>1</v>
      </c>
      <c r="N553" s="155" t="s">
        <v>48</v>
      </c>
      <c r="P553" s="141">
        <f t="shared" si="161"/>
        <v>0</v>
      </c>
      <c r="Q553" s="141">
        <v>6.5000000000000002E-2</v>
      </c>
      <c r="R553" s="141">
        <f t="shared" si="162"/>
        <v>6.5000000000000002E-2</v>
      </c>
      <c r="S553" s="141">
        <v>0</v>
      </c>
      <c r="T553" s="142">
        <f t="shared" si="163"/>
        <v>0</v>
      </c>
      <c r="AR553" s="143" t="s">
        <v>270</v>
      </c>
      <c r="AT553" s="143" t="s">
        <v>225</v>
      </c>
      <c r="AU553" s="143" t="s">
        <v>144</v>
      </c>
      <c r="AY553" s="13" t="s">
        <v>137</v>
      </c>
      <c r="BE553" s="144">
        <f t="shared" si="164"/>
        <v>0</v>
      </c>
      <c r="BF553" s="144">
        <f t="shared" si="165"/>
        <v>0</v>
      </c>
      <c r="BG553" s="144">
        <f t="shared" si="166"/>
        <v>0</v>
      </c>
      <c r="BH553" s="144">
        <f t="shared" si="167"/>
        <v>0</v>
      </c>
      <c r="BI553" s="144">
        <f t="shared" si="168"/>
        <v>0</v>
      </c>
      <c r="BJ553" s="13" t="s">
        <v>144</v>
      </c>
      <c r="BK553" s="144">
        <f t="shared" si="169"/>
        <v>0</v>
      </c>
      <c r="BL553" s="13" t="s">
        <v>204</v>
      </c>
      <c r="BM553" s="143" t="s">
        <v>1742</v>
      </c>
    </row>
    <row r="554" spans="2:65" s="1" customFormat="1" ht="33" customHeight="1">
      <c r="B554" s="29"/>
      <c r="C554" s="131" t="s">
        <v>1743</v>
      </c>
      <c r="D554" s="131" t="s">
        <v>139</v>
      </c>
      <c r="E554" s="132" t="s">
        <v>1744</v>
      </c>
      <c r="F554" s="133" t="s">
        <v>1745</v>
      </c>
      <c r="G554" s="134" t="s">
        <v>153</v>
      </c>
      <c r="H554" s="135">
        <v>17</v>
      </c>
      <c r="I554" s="136"/>
      <c r="J554" s="137">
        <f t="shared" si="160"/>
        <v>0</v>
      </c>
      <c r="K554" s="138"/>
      <c r="L554" s="29"/>
      <c r="M554" s="139" t="s">
        <v>1</v>
      </c>
      <c r="N554" s="140" t="s">
        <v>48</v>
      </c>
      <c r="P554" s="141">
        <f t="shared" si="161"/>
        <v>0</v>
      </c>
      <c r="Q554" s="141">
        <v>0</v>
      </c>
      <c r="R554" s="141">
        <f t="shared" si="162"/>
        <v>0</v>
      </c>
      <c r="S554" s="141">
        <v>0</v>
      </c>
      <c r="T554" s="142">
        <f t="shared" si="163"/>
        <v>0</v>
      </c>
      <c r="AR554" s="143" t="s">
        <v>204</v>
      </c>
      <c r="AT554" s="143" t="s">
        <v>139</v>
      </c>
      <c r="AU554" s="143" t="s">
        <v>144</v>
      </c>
      <c r="AY554" s="13" t="s">
        <v>137</v>
      </c>
      <c r="BE554" s="144">
        <f t="shared" si="164"/>
        <v>0</v>
      </c>
      <c r="BF554" s="144">
        <f t="shared" si="165"/>
        <v>0</v>
      </c>
      <c r="BG554" s="144">
        <f t="shared" si="166"/>
        <v>0</v>
      </c>
      <c r="BH554" s="144">
        <f t="shared" si="167"/>
        <v>0</v>
      </c>
      <c r="BI554" s="144">
        <f t="shared" si="168"/>
        <v>0</v>
      </c>
      <c r="BJ554" s="13" t="s">
        <v>144</v>
      </c>
      <c r="BK554" s="144">
        <f t="shared" si="169"/>
        <v>0</v>
      </c>
      <c r="BL554" s="13" t="s">
        <v>204</v>
      </c>
      <c r="BM554" s="143" t="s">
        <v>1746</v>
      </c>
    </row>
    <row r="555" spans="2:65" s="1" customFormat="1" ht="24.2" customHeight="1">
      <c r="B555" s="29"/>
      <c r="C555" s="145" t="s">
        <v>1747</v>
      </c>
      <c r="D555" s="145" t="s">
        <v>225</v>
      </c>
      <c r="E555" s="146" t="s">
        <v>1748</v>
      </c>
      <c r="F555" s="147" t="s">
        <v>1749</v>
      </c>
      <c r="G555" s="148" t="s">
        <v>153</v>
      </c>
      <c r="H555" s="149">
        <v>17</v>
      </c>
      <c r="I555" s="150"/>
      <c r="J555" s="151">
        <f t="shared" si="160"/>
        <v>0</v>
      </c>
      <c r="K555" s="152"/>
      <c r="L555" s="153"/>
      <c r="M555" s="154" t="s">
        <v>1</v>
      </c>
      <c r="N555" s="155" t="s">
        <v>48</v>
      </c>
      <c r="P555" s="141">
        <f t="shared" si="161"/>
        <v>0</v>
      </c>
      <c r="Q555" s="141">
        <v>1E-3</v>
      </c>
      <c r="R555" s="141">
        <f t="shared" si="162"/>
        <v>1.7000000000000001E-2</v>
      </c>
      <c r="S555" s="141">
        <v>0</v>
      </c>
      <c r="T555" s="142">
        <f t="shared" si="163"/>
        <v>0</v>
      </c>
      <c r="AR555" s="143" t="s">
        <v>270</v>
      </c>
      <c r="AT555" s="143" t="s">
        <v>225</v>
      </c>
      <c r="AU555" s="143" t="s">
        <v>144</v>
      </c>
      <c r="AY555" s="13" t="s">
        <v>137</v>
      </c>
      <c r="BE555" s="144">
        <f t="shared" si="164"/>
        <v>0</v>
      </c>
      <c r="BF555" s="144">
        <f t="shared" si="165"/>
        <v>0</v>
      </c>
      <c r="BG555" s="144">
        <f t="shared" si="166"/>
        <v>0</v>
      </c>
      <c r="BH555" s="144">
        <f t="shared" si="167"/>
        <v>0</v>
      </c>
      <c r="BI555" s="144">
        <f t="shared" si="168"/>
        <v>0</v>
      </c>
      <c r="BJ555" s="13" t="s">
        <v>144</v>
      </c>
      <c r="BK555" s="144">
        <f t="shared" si="169"/>
        <v>0</v>
      </c>
      <c r="BL555" s="13" t="s">
        <v>204</v>
      </c>
      <c r="BM555" s="143" t="s">
        <v>1750</v>
      </c>
    </row>
    <row r="556" spans="2:65" s="1" customFormat="1" ht="24.2" customHeight="1">
      <c r="B556" s="29"/>
      <c r="C556" s="145" t="s">
        <v>1751</v>
      </c>
      <c r="D556" s="145" t="s">
        <v>225</v>
      </c>
      <c r="E556" s="146" t="s">
        <v>1752</v>
      </c>
      <c r="F556" s="147" t="s">
        <v>1753</v>
      </c>
      <c r="G556" s="148" t="s">
        <v>153</v>
      </c>
      <c r="H556" s="149">
        <v>16</v>
      </c>
      <c r="I556" s="150"/>
      <c r="J556" s="151">
        <f t="shared" si="160"/>
        <v>0</v>
      </c>
      <c r="K556" s="152"/>
      <c r="L556" s="153"/>
      <c r="M556" s="154" t="s">
        <v>1</v>
      </c>
      <c r="N556" s="155" t="s">
        <v>48</v>
      </c>
      <c r="P556" s="141">
        <f t="shared" si="161"/>
        <v>0</v>
      </c>
      <c r="Q556" s="141">
        <v>2.5000000000000001E-2</v>
      </c>
      <c r="R556" s="141">
        <f t="shared" si="162"/>
        <v>0.4</v>
      </c>
      <c r="S556" s="141">
        <v>0</v>
      </c>
      <c r="T556" s="142">
        <f t="shared" si="163"/>
        <v>0</v>
      </c>
      <c r="AR556" s="143" t="s">
        <v>270</v>
      </c>
      <c r="AT556" s="143" t="s">
        <v>225</v>
      </c>
      <c r="AU556" s="143" t="s">
        <v>144</v>
      </c>
      <c r="AY556" s="13" t="s">
        <v>137</v>
      </c>
      <c r="BE556" s="144">
        <f t="shared" si="164"/>
        <v>0</v>
      </c>
      <c r="BF556" s="144">
        <f t="shared" si="165"/>
        <v>0</v>
      </c>
      <c r="BG556" s="144">
        <f t="shared" si="166"/>
        <v>0</v>
      </c>
      <c r="BH556" s="144">
        <f t="shared" si="167"/>
        <v>0</v>
      </c>
      <c r="BI556" s="144">
        <f t="shared" si="168"/>
        <v>0</v>
      </c>
      <c r="BJ556" s="13" t="s">
        <v>144</v>
      </c>
      <c r="BK556" s="144">
        <f t="shared" si="169"/>
        <v>0</v>
      </c>
      <c r="BL556" s="13" t="s">
        <v>204</v>
      </c>
      <c r="BM556" s="143" t="s">
        <v>1754</v>
      </c>
    </row>
    <row r="557" spans="2:65" s="1" customFormat="1" ht="37.9" customHeight="1">
      <c r="B557" s="29"/>
      <c r="C557" s="145" t="s">
        <v>1755</v>
      </c>
      <c r="D557" s="145" t="s">
        <v>225</v>
      </c>
      <c r="E557" s="146" t="s">
        <v>1756</v>
      </c>
      <c r="F557" s="147" t="s">
        <v>1757</v>
      </c>
      <c r="G557" s="148" t="s">
        <v>153</v>
      </c>
      <c r="H557" s="149">
        <v>1</v>
      </c>
      <c r="I557" s="150"/>
      <c r="J557" s="151">
        <f t="shared" si="160"/>
        <v>0</v>
      </c>
      <c r="K557" s="152"/>
      <c r="L557" s="153"/>
      <c r="M557" s="154" t="s">
        <v>1</v>
      </c>
      <c r="N557" s="155" t="s">
        <v>48</v>
      </c>
      <c r="P557" s="141">
        <f t="shared" si="161"/>
        <v>0</v>
      </c>
      <c r="Q557" s="141">
        <v>2.5000000000000001E-2</v>
      </c>
      <c r="R557" s="141">
        <f t="shared" si="162"/>
        <v>2.5000000000000001E-2</v>
      </c>
      <c r="S557" s="141">
        <v>0</v>
      </c>
      <c r="T557" s="142">
        <f t="shared" si="163"/>
        <v>0</v>
      </c>
      <c r="AR557" s="143" t="s">
        <v>270</v>
      </c>
      <c r="AT557" s="143" t="s">
        <v>225</v>
      </c>
      <c r="AU557" s="143" t="s">
        <v>144</v>
      </c>
      <c r="AY557" s="13" t="s">
        <v>137</v>
      </c>
      <c r="BE557" s="144">
        <f t="shared" si="164"/>
        <v>0</v>
      </c>
      <c r="BF557" s="144">
        <f t="shared" si="165"/>
        <v>0</v>
      </c>
      <c r="BG557" s="144">
        <f t="shared" si="166"/>
        <v>0</v>
      </c>
      <c r="BH557" s="144">
        <f t="shared" si="167"/>
        <v>0</v>
      </c>
      <c r="BI557" s="144">
        <f t="shared" si="168"/>
        <v>0</v>
      </c>
      <c r="BJ557" s="13" t="s">
        <v>144</v>
      </c>
      <c r="BK557" s="144">
        <f t="shared" si="169"/>
        <v>0</v>
      </c>
      <c r="BL557" s="13" t="s">
        <v>204</v>
      </c>
      <c r="BM557" s="143" t="s">
        <v>1758</v>
      </c>
    </row>
    <row r="558" spans="2:65" s="1" customFormat="1" ht="24.2" customHeight="1">
      <c r="B558" s="29"/>
      <c r="C558" s="131" t="s">
        <v>1759</v>
      </c>
      <c r="D558" s="131" t="s">
        <v>139</v>
      </c>
      <c r="E558" s="132" t="s">
        <v>1760</v>
      </c>
      <c r="F558" s="133" t="s">
        <v>1761</v>
      </c>
      <c r="G558" s="134" t="s">
        <v>458</v>
      </c>
      <c r="H558" s="156"/>
      <c r="I558" s="136"/>
      <c r="J558" s="137">
        <f t="shared" si="160"/>
        <v>0</v>
      </c>
      <c r="K558" s="138"/>
      <c r="L558" s="29"/>
      <c r="M558" s="139" t="s">
        <v>1</v>
      </c>
      <c r="N558" s="140" t="s">
        <v>48</v>
      </c>
      <c r="P558" s="141">
        <f t="shared" si="161"/>
        <v>0</v>
      </c>
      <c r="Q558" s="141">
        <v>0</v>
      </c>
      <c r="R558" s="141">
        <f t="shared" si="162"/>
        <v>0</v>
      </c>
      <c r="S558" s="141">
        <v>0</v>
      </c>
      <c r="T558" s="142">
        <f t="shared" si="163"/>
        <v>0</v>
      </c>
      <c r="AR558" s="143" t="s">
        <v>204</v>
      </c>
      <c r="AT558" s="143" t="s">
        <v>139</v>
      </c>
      <c r="AU558" s="143" t="s">
        <v>144</v>
      </c>
      <c r="AY558" s="13" t="s">
        <v>137</v>
      </c>
      <c r="BE558" s="144">
        <f t="shared" si="164"/>
        <v>0</v>
      </c>
      <c r="BF558" s="144">
        <f t="shared" si="165"/>
        <v>0</v>
      </c>
      <c r="BG558" s="144">
        <f t="shared" si="166"/>
        <v>0</v>
      </c>
      <c r="BH558" s="144">
        <f t="shared" si="167"/>
        <v>0</v>
      </c>
      <c r="BI558" s="144">
        <f t="shared" si="168"/>
        <v>0</v>
      </c>
      <c r="BJ558" s="13" t="s">
        <v>144</v>
      </c>
      <c r="BK558" s="144">
        <f t="shared" si="169"/>
        <v>0</v>
      </c>
      <c r="BL558" s="13" t="s">
        <v>204</v>
      </c>
      <c r="BM558" s="143" t="s">
        <v>1762</v>
      </c>
    </row>
    <row r="559" spans="2:65" s="11" customFormat="1" ht="22.9" customHeight="1">
      <c r="B559" s="119"/>
      <c r="D559" s="120" t="s">
        <v>81</v>
      </c>
      <c r="E559" s="129" t="s">
        <v>1763</v>
      </c>
      <c r="F559" s="129" t="s">
        <v>1764</v>
      </c>
      <c r="I559" s="122"/>
      <c r="J559" s="130">
        <f>BK559</f>
        <v>0</v>
      </c>
      <c r="L559" s="119"/>
      <c r="M559" s="124"/>
      <c r="P559" s="125">
        <f>SUM(P560:P573)</f>
        <v>0</v>
      </c>
      <c r="R559" s="125">
        <f>SUM(R560:R573)</f>
        <v>1.4475600000000002</v>
      </c>
      <c r="T559" s="126">
        <f>SUM(T560:T573)</f>
        <v>0</v>
      </c>
      <c r="AR559" s="120" t="s">
        <v>144</v>
      </c>
      <c r="AT559" s="127" t="s">
        <v>81</v>
      </c>
      <c r="AU559" s="127" t="s">
        <v>87</v>
      </c>
      <c r="AY559" s="120" t="s">
        <v>137</v>
      </c>
      <c r="BK559" s="128">
        <f>SUM(BK560:BK573)</f>
        <v>0</v>
      </c>
    </row>
    <row r="560" spans="2:65" s="1" customFormat="1" ht="24.2" customHeight="1">
      <c r="B560" s="29"/>
      <c r="C560" s="131" t="s">
        <v>1765</v>
      </c>
      <c r="D560" s="131" t="s">
        <v>139</v>
      </c>
      <c r="E560" s="132" t="s">
        <v>1766</v>
      </c>
      <c r="F560" s="133" t="s">
        <v>1767</v>
      </c>
      <c r="G560" s="134" t="s">
        <v>153</v>
      </c>
      <c r="H560" s="135">
        <v>10</v>
      </c>
      <c r="I560" s="136"/>
      <c r="J560" s="137">
        <f t="shared" ref="J560:J573" si="170">ROUND(I560*H560,2)</f>
        <v>0</v>
      </c>
      <c r="K560" s="138"/>
      <c r="L560" s="29"/>
      <c r="M560" s="139" t="s">
        <v>1</v>
      </c>
      <c r="N560" s="140" t="s">
        <v>48</v>
      </c>
      <c r="P560" s="141">
        <f t="shared" ref="P560:P573" si="171">O560*H560</f>
        <v>0</v>
      </c>
      <c r="Q560" s="141">
        <v>0</v>
      </c>
      <c r="R560" s="141">
        <f t="shared" ref="R560:R573" si="172">Q560*H560</f>
        <v>0</v>
      </c>
      <c r="S560" s="141">
        <v>0</v>
      </c>
      <c r="T560" s="142">
        <f t="shared" ref="T560:T573" si="173">S560*H560</f>
        <v>0</v>
      </c>
      <c r="AR560" s="143" t="s">
        <v>204</v>
      </c>
      <c r="AT560" s="143" t="s">
        <v>139</v>
      </c>
      <c r="AU560" s="143" t="s">
        <v>144</v>
      </c>
      <c r="AY560" s="13" t="s">
        <v>137</v>
      </c>
      <c r="BE560" s="144">
        <f t="shared" ref="BE560:BE573" si="174">IF(N560="základná",J560,0)</f>
        <v>0</v>
      </c>
      <c r="BF560" s="144">
        <f t="shared" ref="BF560:BF573" si="175">IF(N560="znížená",J560,0)</f>
        <v>0</v>
      </c>
      <c r="BG560" s="144">
        <f t="shared" ref="BG560:BG573" si="176">IF(N560="zákl. prenesená",J560,0)</f>
        <v>0</v>
      </c>
      <c r="BH560" s="144">
        <f t="shared" ref="BH560:BH573" si="177">IF(N560="zníž. prenesená",J560,0)</f>
        <v>0</v>
      </c>
      <c r="BI560" s="144">
        <f t="shared" ref="BI560:BI573" si="178">IF(N560="nulová",J560,0)</f>
        <v>0</v>
      </c>
      <c r="BJ560" s="13" t="s">
        <v>144</v>
      </c>
      <c r="BK560" s="144">
        <f t="shared" ref="BK560:BK573" si="179">ROUND(I560*H560,2)</f>
        <v>0</v>
      </c>
      <c r="BL560" s="13" t="s">
        <v>204</v>
      </c>
      <c r="BM560" s="143" t="s">
        <v>1768</v>
      </c>
    </row>
    <row r="561" spans="2:65" s="1" customFormat="1" ht="24.2" customHeight="1">
      <c r="B561" s="29"/>
      <c r="C561" s="145" t="s">
        <v>1769</v>
      </c>
      <c r="D561" s="145" t="s">
        <v>225</v>
      </c>
      <c r="E561" s="146" t="s">
        <v>1770</v>
      </c>
      <c r="F561" s="147" t="s">
        <v>1771</v>
      </c>
      <c r="G561" s="148" t="s">
        <v>153</v>
      </c>
      <c r="H561" s="149">
        <v>2</v>
      </c>
      <c r="I561" s="150"/>
      <c r="J561" s="151">
        <f t="shared" si="170"/>
        <v>0</v>
      </c>
      <c r="K561" s="152"/>
      <c r="L561" s="153"/>
      <c r="M561" s="154" t="s">
        <v>1</v>
      </c>
      <c r="N561" s="155" t="s">
        <v>48</v>
      </c>
      <c r="P561" s="141">
        <f t="shared" si="171"/>
        <v>0</v>
      </c>
      <c r="Q561" s="141">
        <v>0.1143</v>
      </c>
      <c r="R561" s="141">
        <f t="shared" si="172"/>
        <v>0.2286</v>
      </c>
      <c r="S561" s="141">
        <v>0</v>
      </c>
      <c r="T561" s="142">
        <f t="shared" si="173"/>
        <v>0</v>
      </c>
      <c r="AR561" s="143" t="s">
        <v>270</v>
      </c>
      <c r="AT561" s="143" t="s">
        <v>225</v>
      </c>
      <c r="AU561" s="143" t="s">
        <v>144</v>
      </c>
      <c r="AY561" s="13" t="s">
        <v>137</v>
      </c>
      <c r="BE561" s="144">
        <f t="shared" si="174"/>
        <v>0</v>
      </c>
      <c r="BF561" s="144">
        <f t="shared" si="175"/>
        <v>0</v>
      </c>
      <c r="BG561" s="144">
        <f t="shared" si="176"/>
        <v>0</v>
      </c>
      <c r="BH561" s="144">
        <f t="shared" si="177"/>
        <v>0</v>
      </c>
      <c r="BI561" s="144">
        <f t="shared" si="178"/>
        <v>0</v>
      </c>
      <c r="BJ561" s="13" t="s">
        <v>144</v>
      </c>
      <c r="BK561" s="144">
        <f t="shared" si="179"/>
        <v>0</v>
      </c>
      <c r="BL561" s="13" t="s">
        <v>204</v>
      </c>
      <c r="BM561" s="143" t="s">
        <v>1772</v>
      </c>
    </row>
    <row r="562" spans="2:65" s="1" customFormat="1" ht="24.2" customHeight="1">
      <c r="B562" s="29"/>
      <c r="C562" s="145" t="s">
        <v>1773</v>
      </c>
      <c r="D562" s="145" t="s">
        <v>225</v>
      </c>
      <c r="E562" s="146" t="s">
        <v>1774</v>
      </c>
      <c r="F562" s="147" t="s">
        <v>1775</v>
      </c>
      <c r="G562" s="148" t="s">
        <v>153</v>
      </c>
      <c r="H562" s="149">
        <v>8</v>
      </c>
      <c r="I562" s="150"/>
      <c r="J562" s="151">
        <f t="shared" si="170"/>
        <v>0</v>
      </c>
      <c r="K562" s="152"/>
      <c r="L562" s="153"/>
      <c r="M562" s="154" t="s">
        <v>1</v>
      </c>
      <c r="N562" s="155" t="s">
        <v>48</v>
      </c>
      <c r="P562" s="141">
        <f t="shared" si="171"/>
        <v>0</v>
      </c>
      <c r="Q562" s="141">
        <v>7.9089999999999994E-2</v>
      </c>
      <c r="R562" s="141">
        <f t="shared" si="172"/>
        <v>0.63271999999999995</v>
      </c>
      <c r="S562" s="141">
        <v>0</v>
      </c>
      <c r="T562" s="142">
        <f t="shared" si="173"/>
        <v>0</v>
      </c>
      <c r="AR562" s="143" t="s">
        <v>270</v>
      </c>
      <c r="AT562" s="143" t="s">
        <v>225</v>
      </c>
      <c r="AU562" s="143" t="s">
        <v>144</v>
      </c>
      <c r="AY562" s="13" t="s">
        <v>137</v>
      </c>
      <c r="BE562" s="144">
        <f t="shared" si="174"/>
        <v>0</v>
      </c>
      <c r="BF562" s="144">
        <f t="shared" si="175"/>
        <v>0</v>
      </c>
      <c r="BG562" s="144">
        <f t="shared" si="176"/>
        <v>0</v>
      </c>
      <c r="BH562" s="144">
        <f t="shared" si="177"/>
        <v>0</v>
      </c>
      <c r="BI562" s="144">
        <f t="shared" si="178"/>
        <v>0</v>
      </c>
      <c r="BJ562" s="13" t="s">
        <v>144</v>
      </c>
      <c r="BK562" s="144">
        <f t="shared" si="179"/>
        <v>0</v>
      </c>
      <c r="BL562" s="13" t="s">
        <v>204</v>
      </c>
      <c r="BM562" s="143" t="s">
        <v>1776</v>
      </c>
    </row>
    <row r="563" spans="2:65" s="1" customFormat="1" ht="24.2" customHeight="1">
      <c r="B563" s="29"/>
      <c r="C563" s="131" t="s">
        <v>1777</v>
      </c>
      <c r="D563" s="131" t="s">
        <v>139</v>
      </c>
      <c r="E563" s="132" t="s">
        <v>1778</v>
      </c>
      <c r="F563" s="133" t="s">
        <v>1779</v>
      </c>
      <c r="G563" s="134" t="s">
        <v>153</v>
      </c>
      <c r="H563" s="135">
        <v>1</v>
      </c>
      <c r="I563" s="136"/>
      <c r="J563" s="137">
        <f t="shared" si="170"/>
        <v>0</v>
      </c>
      <c r="K563" s="138"/>
      <c r="L563" s="29"/>
      <c r="M563" s="139" t="s">
        <v>1</v>
      </c>
      <c r="N563" s="140" t="s">
        <v>48</v>
      </c>
      <c r="P563" s="141">
        <f t="shared" si="171"/>
        <v>0</v>
      </c>
      <c r="Q563" s="141">
        <v>0</v>
      </c>
      <c r="R563" s="141">
        <f t="shared" si="172"/>
        <v>0</v>
      </c>
      <c r="S563" s="141">
        <v>0</v>
      </c>
      <c r="T563" s="142">
        <f t="shared" si="173"/>
        <v>0</v>
      </c>
      <c r="AR563" s="143" t="s">
        <v>204</v>
      </c>
      <c r="AT563" s="143" t="s">
        <v>139</v>
      </c>
      <c r="AU563" s="143" t="s">
        <v>144</v>
      </c>
      <c r="AY563" s="13" t="s">
        <v>137</v>
      </c>
      <c r="BE563" s="144">
        <f t="shared" si="174"/>
        <v>0</v>
      </c>
      <c r="BF563" s="144">
        <f t="shared" si="175"/>
        <v>0</v>
      </c>
      <c r="BG563" s="144">
        <f t="shared" si="176"/>
        <v>0</v>
      </c>
      <c r="BH563" s="144">
        <f t="shared" si="177"/>
        <v>0</v>
      </c>
      <c r="BI563" s="144">
        <f t="shared" si="178"/>
        <v>0</v>
      </c>
      <c r="BJ563" s="13" t="s">
        <v>144</v>
      </c>
      <c r="BK563" s="144">
        <f t="shared" si="179"/>
        <v>0</v>
      </c>
      <c r="BL563" s="13" t="s">
        <v>204</v>
      </c>
      <c r="BM563" s="143" t="s">
        <v>1780</v>
      </c>
    </row>
    <row r="564" spans="2:65" s="1" customFormat="1" ht="24.2" customHeight="1">
      <c r="B564" s="29"/>
      <c r="C564" s="145" t="s">
        <v>1781</v>
      </c>
      <c r="D564" s="145" t="s">
        <v>225</v>
      </c>
      <c r="E564" s="146" t="s">
        <v>1782</v>
      </c>
      <c r="F564" s="147" t="s">
        <v>1783</v>
      </c>
      <c r="G564" s="148" t="s">
        <v>153</v>
      </c>
      <c r="H564" s="149">
        <v>1</v>
      </c>
      <c r="I564" s="150"/>
      <c r="J564" s="151">
        <f t="shared" si="170"/>
        <v>0</v>
      </c>
      <c r="K564" s="152"/>
      <c r="L564" s="153"/>
      <c r="M564" s="154" t="s">
        <v>1</v>
      </c>
      <c r="N564" s="155" t="s">
        <v>48</v>
      </c>
      <c r="P564" s="141">
        <f t="shared" si="171"/>
        <v>0</v>
      </c>
      <c r="Q564" s="141">
        <v>9.2999999999999999E-2</v>
      </c>
      <c r="R564" s="141">
        <f t="shared" si="172"/>
        <v>9.2999999999999999E-2</v>
      </c>
      <c r="S564" s="141">
        <v>0</v>
      </c>
      <c r="T564" s="142">
        <f t="shared" si="173"/>
        <v>0</v>
      </c>
      <c r="AR564" s="143" t="s">
        <v>270</v>
      </c>
      <c r="AT564" s="143" t="s">
        <v>225</v>
      </c>
      <c r="AU564" s="143" t="s">
        <v>144</v>
      </c>
      <c r="AY564" s="13" t="s">
        <v>137</v>
      </c>
      <c r="BE564" s="144">
        <f t="shared" si="174"/>
        <v>0</v>
      </c>
      <c r="BF564" s="144">
        <f t="shared" si="175"/>
        <v>0</v>
      </c>
      <c r="BG564" s="144">
        <f t="shared" si="176"/>
        <v>0</v>
      </c>
      <c r="BH564" s="144">
        <f t="shared" si="177"/>
        <v>0</v>
      </c>
      <c r="BI564" s="144">
        <f t="shared" si="178"/>
        <v>0</v>
      </c>
      <c r="BJ564" s="13" t="s">
        <v>144</v>
      </c>
      <c r="BK564" s="144">
        <f t="shared" si="179"/>
        <v>0</v>
      </c>
      <c r="BL564" s="13" t="s">
        <v>204</v>
      </c>
      <c r="BM564" s="143" t="s">
        <v>1784</v>
      </c>
    </row>
    <row r="565" spans="2:65" s="1" customFormat="1" ht="21.75" customHeight="1">
      <c r="B565" s="29"/>
      <c r="C565" s="131" t="s">
        <v>1785</v>
      </c>
      <c r="D565" s="131" t="s">
        <v>139</v>
      </c>
      <c r="E565" s="132" t="s">
        <v>1786</v>
      </c>
      <c r="F565" s="133" t="s">
        <v>1787</v>
      </c>
      <c r="G565" s="134" t="s">
        <v>153</v>
      </c>
      <c r="H565" s="135">
        <v>10</v>
      </c>
      <c r="I565" s="136"/>
      <c r="J565" s="137">
        <f t="shared" si="170"/>
        <v>0</v>
      </c>
      <c r="K565" s="138"/>
      <c r="L565" s="29"/>
      <c r="M565" s="139" t="s">
        <v>1</v>
      </c>
      <c r="N565" s="140" t="s">
        <v>48</v>
      </c>
      <c r="P565" s="141">
        <f t="shared" si="171"/>
        <v>0</v>
      </c>
      <c r="Q565" s="141">
        <v>1.094E-2</v>
      </c>
      <c r="R565" s="141">
        <f t="shared" si="172"/>
        <v>0.1094</v>
      </c>
      <c r="S565" s="141">
        <v>0</v>
      </c>
      <c r="T565" s="142">
        <f t="shared" si="173"/>
        <v>0</v>
      </c>
      <c r="AR565" s="143" t="s">
        <v>204</v>
      </c>
      <c r="AT565" s="143" t="s">
        <v>139</v>
      </c>
      <c r="AU565" s="143" t="s">
        <v>144</v>
      </c>
      <c r="AY565" s="13" t="s">
        <v>137</v>
      </c>
      <c r="BE565" s="144">
        <f t="shared" si="174"/>
        <v>0</v>
      </c>
      <c r="BF565" s="144">
        <f t="shared" si="175"/>
        <v>0</v>
      </c>
      <c r="BG565" s="144">
        <f t="shared" si="176"/>
        <v>0</v>
      </c>
      <c r="BH565" s="144">
        <f t="shared" si="177"/>
        <v>0</v>
      </c>
      <c r="BI565" s="144">
        <f t="shared" si="178"/>
        <v>0</v>
      </c>
      <c r="BJ565" s="13" t="s">
        <v>144</v>
      </c>
      <c r="BK565" s="144">
        <f t="shared" si="179"/>
        <v>0</v>
      </c>
      <c r="BL565" s="13" t="s">
        <v>204</v>
      </c>
      <c r="BM565" s="143" t="s">
        <v>1788</v>
      </c>
    </row>
    <row r="566" spans="2:65" s="1" customFormat="1" ht="21.75" customHeight="1">
      <c r="B566" s="29"/>
      <c r="C566" s="131" t="s">
        <v>1789</v>
      </c>
      <c r="D566" s="131" t="s">
        <v>139</v>
      </c>
      <c r="E566" s="132" t="s">
        <v>1790</v>
      </c>
      <c r="F566" s="133" t="s">
        <v>1791</v>
      </c>
      <c r="G566" s="134" t="s">
        <v>153</v>
      </c>
      <c r="H566" s="135">
        <v>4</v>
      </c>
      <c r="I566" s="136"/>
      <c r="J566" s="137">
        <f t="shared" si="170"/>
        <v>0</v>
      </c>
      <c r="K566" s="138"/>
      <c r="L566" s="29"/>
      <c r="M566" s="139" t="s">
        <v>1</v>
      </c>
      <c r="N566" s="140" t="s">
        <v>48</v>
      </c>
      <c r="P566" s="141">
        <f t="shared" si="171"/>
        <v>0</v>
      </c>
      <c r="Q566" s="141">
        <v>1.191E-2</v>
      </c>
      <c r="R566" s="141">
        <f t="shared" si="172"/>
        <v>4.7640000000000002E-2</v>
      </c>
      <c r="S566" s="141">
        <v>0</v>
      </c>
      <c r="T566" s="142">
        <f t="shared" si="173"/>
        <v>0</v>
      </c>
      <c r="AR566" s="143" t="s">
        <v>204</v>
      </c>
      <c r="AT566" s="143" t="s">
        <v>139</v>
      </c>
      <c r="AU566" s="143" t="s">
        <v>144</v>
      </c>
      <c r="AY566" s="13" t="s">
        <v>137</v>
      </c>
      <c r="BE566" s="144">
        <f t="shared" si="174"/>
        <v>0</v>
      </c>
      <c r="BF566" s="144">
        <f t="shared" si="175"/>
        <v>0</v>
      </c>
      <c r="BG566" s="144">
        <f t="shared" si="176"/>
        <v>0</v>
      </c>
      <c r="BH566" s="144">
        <f t="shared" si="177"/>
        <v>0</v>
      </c>
      <c r="BI566" s="144">
        <f t="shared" si="178"/>
        <v>0</v>
      </c>
      <c r="BJ566" s="13" t="s">
        <v>144</v>
      </c>
      <c r="BK566" s="144">
        <f t="shared" si="179"/>
        <v>0</v>
      </c>
      <c r="BL566" s="13" t="s">
        <v>204</v>
      </c>
      <c r="BM566" s="143" t="s">
        <v>1792</v>
      </c>
    </row>
    <row r="567" spans="2:65" s="1" customFormat="1" ht="33" customHeight="1">
      <c r="B567" s="29"/>
      <c r="C567" s="145" t="s">
        <v>1793</v>
      </c>
      <c r="D567" s="145" t="s">
        <v>225</v>
      </c>
      <c r="E567" s="146" t="s">
        <v>1794</v>
      </c>
      <c r="F567" s="147" t="s">
        <v>1795</v>
      </c>
      <c r="G567" s="148" t="s">
        <v>153</v>
      </c>
      <c r="H567" s="149">
        <v>10</v>
      </c>
      <c r="I567" s="150"/>
      <c r="J567" s="151">
        <f t="shared" si="170"/>
        <v>0</v>
      </c>
      <c r="K567" s="152"/>
      <c r="L567" s="153"/>
      <c r="M567" s="154" t="s">
        <v>1</v>
      </c>
      <c r="N567" s="155" t="s">
        <v>48</v>
      </c>
      <c r="P567" s="141">
        <f t="shared" si="171"/>
        <v>0</v>
      </c>
      <c r="Q567" s="141">
        <v>0.01</v>
      </c>
      <c r="R567" s="141">
        <f t="shared" si="172"/>
        <v>0.1</v>
      </c>
      <c r="S567" s="141">
        <v>0</v>
      </c>
      <c r="T567" s="142">
        <f t="shared" si="173"/>
        <v>0</v>
      </c>
      <c r="AR567" s="143" t="s">
        <v>270</v>
      </c>
      <c r="AT567" s="143" t="s">
        <v>225</v>
      </c>
      <c r="AU567" s="143" t="s">
        <v>144</v>
      </c>
      <c r="AY567" s="13" t="s">
        <v>137</v>
      </c>
      <c r="BE567" s="144">
        <f t="shared" si="174"/>
        <v>0</v>
      </c>
      <c r="BF567" s="144">
        <f t="shared" si="175"/>
        <v>0</v>
      </c>
      <c r="BG567" s="144">
        <f t="shared" si="176"/>
        <v>0</v>
      </c>
      <c r="BH567" s="144">
        <f t="shared" si="177"/>
        <v>0</v>
      </c>
      <c r="BI567" s="144">
        <f t="shared" si="178"/>
        <v>0</v>
      </c>
      <c r="BJ567" s="13" t="s">
        <v>144</v>
      </c>
      <c r="BK567" s="144">
        <f t="shared" si="179"/>
        <v>0</v>
      </c>
      <c r="BL567" s="13" t="s">
        <v>204</v>
      </c>
      <c r="BM567" s="143" t="s">
        <v>1796</v>
      </c>
    </row>
    <row r="568" spans="2:65" s="1" customFormat="1" ht="37.9" customHeight="1">
      <c r="B568" s="29"/>
      <c r="C568" s="145" t="s">
        <v>1797</v>
      </c>
      <c r="D568" s="145" t="s">
        <v>225</v>
      </c>
      <c r="E568" s="146" t="s">
        <v>1798</v>
      </c>
      <c r="F568" s="147" t="s">
        <v>1799</v>
      </c>
      <c r="G568" s="148" t="s">
        <v>153</v>
      </c>
      <c r="H568" s="149">
        <v>4</v>
      </c>
      <c r="I568" s="150"/>
      <c r="J568" s="151">
        <f t="shared" si="170"/>
        <v>0</v>
      </c>
      <c r="K568" s="152"/>
      <c r="L568" s="153"/>
      <c r="M568" s="154" t="s">
        <v>1</v>
      </c>
      <c r="N568" s="155" t="s">
        <v>48</v>
      </c>
      <c r="P568" s="141">
        <f t="shared" si="171"/>
        <v>0</v>
      </c>
      <c r="Q568" s="141">
        <v>0.01</v>
      </c>
      <c r="R568" s="141">
        <f t="shared" si="172"/>
        <v>0.04</v>
      </c>
      <c r="S568" s="141">
        <v>0</v>
      </c>
      <c r="T568" s="142">
        <f t="shared" si="173"/>
        <v>0</v>
      </c>
      <c r="AR568" s="143" t="s">
        <v>270</v>
      </c>
      <c r="AT568" s="143" t="s">
        <v>225</v>
      </c>
      <c r="AU568" s="143" t="s">
        <v>144</v>
      </c>
      <c r="AY568" s="13" t="s">
        <v>137</v>
      </c>
      <c r="BE568" s="144">
        <f t="shared" si="174"/>
        <v>0</v>
      </c>
      <c r="BF568" s="144">
        <f t="shared" si="175"/>
        <v>0</v>
      </c>
      <c r="BG568" s="144">
        <f t="shared" si="176"/>
        <v>0</v>
      </c>
      <c r="BH568" s="144">
        <f t="shared" si="177"/>
        <v>0</v>
      </c>
      <c r="BI568" s="144">
        <f t="shared" si="178"/>
        <v>0</v>
      </c>
      <c r="BJ568" s="13" t="s">
        <v>144</v>
      </c>
      <c r="BK568" s="144">
        <f t="shared" si="179"/>
        <v>0</v>
      </c>
      <c r="BL568" s="13" t="s">
        <v>204</v>
      </c>
      <c r="BM568" s="143" t="s">
        <v>1800</v>
      </c>
    </row>
    <row r="569" spans="2:65" s="1" customFormat="1" ht="37.9" customHeight="1">
      <c r="B569" s="29"/>
      <c r="C569" s="131" t="s">
        <v>1801</v>
      </c>
      <c r="D569" s="131" t="s">
        <v>139</v>
      </c>
      <c r="E569" s="132" t="s">
        <v>1802</v>
      </c>
      <c r="F569" s="133" t="s">
        <v>1803</v>
      </c>
      <c r="G569" s="134" t="s">
        <v>153</v>
      </c>
      <c r="H569" s="135">
        <v>1</v>
      </c>
      <c r="I569" s="136"/>
      <c r="J569" s="137">
        <f t="shared" si="170"/>
        <v>0</v>
      </c>
      <c r="K569" s="138"/>
      <c r="L569" s="29"/>
      <c r="M569" s="139" t="s">
        <v>1</v>
      </c>
      <c r="N569" s="140" t="s">
        <v>48</v>
      </c>
      <c r="P569" s="141">
        <f t="shared" si="171"/>
        <v>0</v>
      </c>
      <c r="Q569" s="141">
        <v>0</v>
      </c>
      <c r="R569" s="141">
        <f t="shared" si="172"/>
        <v>0</v>
      </c>
      <c r="S569" s="141">
        <v>0</v>
      </c>
      <c r="T569" s="142">
        <f t="shared" si="173"/>
        <v>0</v>
      </c>
      <c r="AR569" s="143" t="s">
        <v>204</v>
      </c>
      <c r="AT569" s="143" t="s">
        <v>139</v>
      </c>
      <c r="AU569" s="143" t="s">
        <v>144</v>
      </c>
      <c r="AY569" s="13" t="s">
        <v>137</v>
      </c>
      <c r="BE569" s="144">
        <f t="shared" si="174"/>
        <v>0</v>
      </c>
      <c r="BF569" s="144">
        <f t="shared" si="175"/>
        <v>0</v>
      </c>
      <c r="BG569" s="144">
        <f t="shared" si="176"/>
        <v>0</v>
      </c>
      <c r="BH569" s="144">
        <f t="shared" si="177"/>
        <v>0</v>
      </c>
      <c r="BI569" s="144">
        <f t="shared" si="178"/>
        <v>0</v>
      </c>
      <c r="BJ569" s="13" t="s">
        <v>144</v>
      </c>
      <c r="BK569" s="144">
        <f t="shared" si="179"/>
        <v>0</v>
      </c>
      <c r="BL569" s="13" t="s">
        <v>204</v>
      </c>
      <c r="BM569" s="143" t="s">
        <v>1804</v>
      </c>
    </row>
    <row r="570" spans="2:65" s="1" customFormat="1" ht="24.2" customHeight="1">
      <c r="B570" s="29"/>
      <c r="C570" s="145" t="s">
        <v>1805</v>
      </c>
      <c r="D570" s="145" t="s">
        <v>225</v>
      </c>
      <c r="E570" s="146" t="s">
        <v>1806</v>
      </c>
      <c r="F570" s="147" t="s">
        <v>1807</v>
      </c>
      <c r="G570" s="148" t="s">
        <v>153</v>
      </c>
      <c r="H570" s="149">
        <v>1</v>
      </c>
      <c r="I570" s="150"/>
      <c r="J570" s="151">
        <f t="shared" si="170"/>
        <v>0</v>
      </c>
      <c r="K570" s="152"/>
      <c r="L570" s="153"/>
      <c r="M570" s="154" t="s">
        <v>1</v>
      </c>
      <c r="N570" s="155" t="s">
        <v>48</v>
      </c>
      <c r="P570" s="141">
        <f t="shared" si="171"/>
        <v>0</v>
      </c>
      <c r="Q570" s="141">
        <v>0.13619999999999999</v>
      </c>
      <c r="R570" s="141">
        <f t="shared" si="172"/>
        <v>0.13619999999999999</v>
      </c>
      <c r="S570" s="141">
        <v>0</v>
      </c>
      <c r="T570" s="142">
        <f t="shared" si="173"/>
        <v>0</v>
      </c>
      <c r="AR570" s="143" t="s">
        <v>270</v>
      </c>
      <c r="AT570" s="143" t="s">
        <v>225</v>
      </c>
      <c r="AU570" s="143" t="s">
        <v>144</v>
      </c>
      <c r="AY570" s="13" t="s">
        <v>137</v>
      </c>
      <c r="BE570" s="144">
        <f t="shared" si="174"/>
        <v>0</v>
      </c>
      <c r="BF570" s="144">
        <f t="shared" si="175"/>
        <v>0</v>
      </c>
      <c r="BG570" s="144">
        <f t="shared" si="176"/>
        <v>0</v>
      </c>
      <c r="BH570" s="144">
        <f t="shared" si="177"/>
        <v>0</v>
      </c>
      <c r="BI570" s="144">
        <f t="shared" si="178"/>
        <v>0</v>
      </c>
      <c r="BJ570" s="13" t="s">
        <v>144</v>
      </c>
      <c r="BK570" s="144">
        <f t="shared" si="179"/>
        <v>0</v>
      </c>
      <c r="BL570" s="13" t="s">
        <v>204</v>
      </c>
      <c r="BM570" s="143" t="s">
        <v>1808</v>
      </c>
    </row>
    <row r="571" spans="2:65" s="1" customFormat="1" ht="49.15" customHeight="1">
      <c r="B571" s="29"/>
      <c r="C571" s="131" t="s">
        <v>1809</v>
      </c>
      <c r="D571" s="131" t="s">
        <v>139</v>
      </c>
      <c r="E571" s="132" t="s">
        <v>1810</v>
      </c>
      <c r="F571" s="133" t="s">
        <v>1811</v>
      </c>
      <c r="G571" s="134" t="s">
        <v>153</v>
      </c>
      <c r="H571" s="135">
        <v>2</v>
      </c>
      <c r="I571" s="136"/>
      <c r="J571" s="137">
        <f t="shared" si="170"/>
        <v>0</v>
      </c>
      <c r="K571" s="138"/>
      <c r="L571" s="29"/>
      <c r="M571" s="139" t="s">
        <v>1</v>
      </c>
      <c r="N571" s="140" t="s">
        <v>48</v>
      </c>
      <c r="P571" s="141">
        <f t="shared" si="171"/>
        <v>0</v>
      </c>
      <c r="Q571" s="141">
        <v>0</v>
      </c>
      <c r="R571" s="141">
        <f t="shared" si="172"/>
        <v>0</v>
      </c>
      <c r="S571" s="141">
        <v>0</v>
      </c>
      <c r="T571" s="142">
        <f t="shared" si="173"/>
        <v>0</v>
      </c>
      <c r="AR571" s="143" t="s">
        <v>204</v>
      </c>
      <c r="AT571" s="143" t="s">
        <v>139</v>
      </c>
      <c r="AU571" s="143" t="s">
        <v>144</v>
      </c>
      <c r="AY571" s="13" t="s">
        <v>137</v>
      </c>
      <c r="BE571" s="144">
        <f t="shared" si="174"/>
        <v>0</v>
      </c>
      <c r="BF571" s="144">
        <f t="shared" si="175"/>
        <v>0</v>
      </c>
      <c r="BG571" s="144">
        <f t="shared" si="176"/>
        <v>0</v>
      </c>
      <c r="BH571" s="144">
        <f t="shared" si="177"/>
        <v>0</v>
      </c>
      <c r="BI571" s="144">
        <f t="shared" si="178"/>
        <v>0</v>
      </c>
      <c r="BJ571" s="13" t="s">
        <v>144</v>
      </c>
      <c r="BK571" s="144">
        <f t="shared" si="179"/>
        <v>0</v>
      </c>
      <c r="BL571" s="13" t="s">
        <v>204</v>
      </c>
      <c r="BM571" s="143" t="s">
        <v>1812</v>
      </c>
    </row>
    <row r="572" spans="2:65" s="1" customFormat="1" ht="44.25" customHeight="1">
      <c r="B572" s="29"/>
      <c r="C572" s="145" t="s">
        <v>1813</v>
      </c>
      <c r="D572" s="145" t="s">
        <v>225</v>
      </c>
      <c r="E572" s="146" t="s">
        <v>1814</v>
      </c>
      <c r="F572" s="147" t="s">
        <v>1815</v>
      </c>
      <c r="G572" s="148" t="s">
        <v>153</v>
      </c>
      <c r="H572" s="149">
        <v>2</v>
      </c>
      <c r="I572" s="150"/>
      <c r="J572" s="151">
        <f t="shared" si="170"/>
        <v>0</v>
      </c>
      <c r="K572" s="152"/>
      <c r="L572" s="153"/>
      <c r="M572" s="154" t="s">
        <v>1</v>
      </c>
      <c r="N572" s="155" t="s">
        <v>48</v>
      </c>
      <c r="P572" s="141">
        <f t="shared" si="171"/>
        <v>0</v>
      </c>
      <c r="Q572" s="141">
        <v>0.03</v>
      </c>
      <c r="R572" s="141">
        <f t="shared" si="172"/>
        <v>0.06</v>
      </c>
      <c r="S572" s="141">
        <v>0</v>
      </c>
      <c r="T572" s="142">
        <f t="shared" si="173"/>
        <v>0</v>
      </c>
      <c r="AR572" s="143" t="s">
        <v>270</v>
      </c>
      <c r="AT572" s="143" t="s">
        <v>225</v>
      </c>
      <c r="AU572" s="143" t="s">
        <v>144</v>
      </c>
      <c r="AY572" s="13" t="s">
        <v>137</v>
      </c>
      <c r="BE572" s="144">
        <f t="shared" si="174"/>
        <v>0</v>
      </c>
      <c r="BF572" s="144">
        <f t="shared" si="175"/>
        <v>0</v>
      </c>
      <c r="BG572" s="144">
        <f t="shared" si="176"/>
        <v>0</v>
      </c>
      <c r="BH572" s="144">
        <f t="shared" si="177"/>
        <v>0</v>
      </c>
      <c r="BI572" s="144">
        <f t="shared" si="178"/>
        <v>0</v>
      </c>
      <c r="BJ572" s="13" t="s">
        <v>144</v>
      </c>
      <c r="BK572" s="144">
        <f t="shared" si="179"/>
        <v>0</v>
      </c>
      <c r="BL572" s="13" t="s">
        <v>204</v>
      </c>
      <c r="BM572" s="143" t="s">
        <v>1816</v>
      </c>
    </row>
    <row r="573" spans="2:65" s="1" customFormat="1" ht="24.2" customHeight="1">
      <c r="B573" s="29"/>
      <c r="C573" s="131" t="s">
        <v>1817</v>
      </c>
      <c r="D573" s="131" t="s">
        <v>139</v>
      </c>
      <c r="E573" s="132" t="s">
        <v>1818</v>
      </c>
      <c r="F573" s="133" t="s">
        <v>1819</v>
      </c>
      <c r="G573" s="134" t="s">
        <v>458</v>
      </c>
      <c r="H573" s="156"/>
      <c r="I573" s="136"/>
      <c r="J573" s="137">
        <f t="shared" si="170"/>
        <v>0</v>
      </c>
      <c r="K573" s="138"/>
      <c r="L573" s="29"/>
      <c r="M573" s="139" t="s">
        <v>1</v>
      </c>
      <c r="N573" s="140" t="s">
        <v>48</v>
      </c>
      <c r="P573" s="141">
        <f t="shared" si="171"/>
        <v>0</v>
      </c>
      <c r="Q573" s="141">
        <v>0</v>
      </c>
      <c r="R573" s="141">
        <f t="shared" si="172"/>
        <v>0</v>
      </c>
      <c r="S573" s="141">
        <v>0</v>
      </c>
      <c r="T573" s="142">
        <f t="shared" si="173"/>
        <v>0</v>
      </c>
      <c r="AR573" s="143" t="s">
        <v>204</v>
      </c>
      <c r="AT573" s="143" t="s">
        <v>139</v>
      </c>
      <c r="AU573" s="143" t="s">
        <v>144</v>
      </c>
      <c r="AY573" s="13" t="s">
        <v>137</v>
      </c>
      <c r="BE573" s="144">
        <f t="shared" si="174"/>
        <v>0</v>
      </c>
      <c r="BF573" s="144">
        <f t="shared" si="175"/>
        <v>0</v>
      </c>
      <c r="BG573" s="144">
        <f t="shared" si="176"/>
        <v>0</v>
      </c>
      <c r="BH573" s="144">
        <f t="shared" si="177"/>
        <v>0</v>
      </c>
      <c r="BI573" s="144">
        <f t="shared" si="178"/>
        <v>0</v>
      </c>
      <c r="BJ573" s="13" t="s">
        <v>144</v>
      </c>
      <c r="BK573" s="144">
        <f t="shared" si="179"/>
        <v>0</v>
      </c>
      <c r="BL573" s="13" t="s">
        <v>204</v>
      </c>
      <c r="BM573" s="143" t="s">
        <v>1820</v>
      </c>
    </row>
    <row r="574" spans="2:65" s="11" customFormat="1" ht="22.9" customHeight="1">
      <c r="B574" s="119"/>
      <c r="D574" s="120" t="s">
        <v>81</v>
      </c>
      <c r="E574" s="129" t="s">
        <v>1821</v>
      </c>
      <c r="F574" s="129" t="s">
        <v>1822</v>
      </c>
      <c r="I574" s="122"/>
      <c r="J574" s="130">
        <f>BK574</f>
        <v>0</v>
      </c>
      <c r="L574" s="119"/>
      <c r="M574" s="124"/>
      <c r="P574" s="125">
        <f>SUM(P575:P609)</f>
        <v>0</v>
      </c>
      <c r="R574" s="125">
        <f>SUM(R575:R609)</f>
        <v>0</v>
      </c>
      <c r="T574" s="126">
        <f>SUM(T575:T609)</f>
        <v>0</v>
      </c>
      <c r="AR574" s="120" t="s">
        <v>144</v>
      </c>
      <c r="AT574" s="127" t="s">
        <v>81</v>
      </c>
      <c r="AU574" s="127" t="s">
        <v>87</v>
      </c>
      <c r="AY574" s="120" t="s">
        <v>137</v>
      </c>
      <c r="BK574" s="128">
        <f>SUM(BK575:BK609)</f>
        <v>0</v>
      </c>
    </row>
    <row r="575" spans="2:65" s="1" customFormat="1" ht="55.5" customHeight="1">
      <c r="B575" s="29"/>
      <c r="C575" s="131" t="s">
        <v>1823</v>
      </c>
      <c r="D575" s="131" t="s">
        <v>139</v>
      </c>
      <c r="E575" s="132" t="s">
        <v>1824</v>
      </c>
      <c r="F575" s="133" t="s">
        <v>1825</v>
      </c>
      <c r="G575" s="134" t="s">
        <v>153</v>
      </c>
      <c r="H575" s="135">
        <v>1</v>
      </c>
      <c r="I575" s="136"/>
      <c r="J575" s="137">
        <f t="shared" ref="J575:J609" si="180">ROUND(I575*H575,2)</f>
        <v>0</v>
      </c>
      <c r="K575" s="138"/>
      <c r="L575" s="29"/>
      <c r="M575" s="139" t="s">
        <v>1</v>
      </c>
      <c r="N575" s="140" t="s">
        <v>48</v>
      </c>
      <c r="P575" s="141">
        <f t="shared" ref="P575:P609" si="181">O575*H575</f>
        <v>0</v>
      </c>
      <c r="Q575" s="141">
        <v>0</v>
      </c>
      <c r="R575" s="141">
        <f t="shared" ref="R575:R609" si="182">Q575*H575</f>
        <v>0</v>
      </c>
      <c r="S575" s="141">
        <v>0</v>
      </c>
      <c r="T575" s="142">
        <f t="shared" ref="T575:T609" si="183">S575*H575</f>
        <v>0</v>
      </c>
      <c r="AR575" s="143" t="s">
        <v>204</v>
      </c>
      <c r="AT575" s="143" t="s">
        <v>139</v>
      </c>
      <c r="AU575" s="143" t="s">
        <v>144</v>
      </c>
      <c r="AY575" s="13" t="s">
        <v>137</v>
      </c>
      <c r="BE575" s="144">
        <f t="shared" ref="BE575:BE609" si="184">IF(N575="základná",J575,0)</f>
        <v>0</v>
      </c>
      <c r="BF575" s="144">
        <f t="shared" ref="BF575:BF609" si="185">IF(N575="znížená",J575,0)</f>
        <v>0</v>
      </c>
      <c r="BG575" s="144">
        <f t="shared" ref="BG575:BG609" si="186">IF(N575="zákl. prenesená",J575,0)</f>
        <v>0</v>
      </c>
      <c r="BH575" s="144">
        <f t="shared" ref="BH575:BH609" si="187">IF(N575="zníž. prenesená",J575,0)</f>
        <v>0</v>
      </c>
      <c r="BI575" s="144">
        <f t="shared" ref="BI575:BI609" si="188">IF(N575="nulová",J575,0)</f>
        <v>0</v>
      </c>
      <c r="BJ575" s="13" t="s">
        <v>144</v>
      </c>
      <c r="BK575" s="144">
        <f t="shared" ref="BK575:BK609" si="189">ROUND(I575*H575,2)</f>
        <v>0</v>
      </c>
      <c r="BL575" s="13" t="s">
        <v>204</v>
      </c>
      <c r="BM575" s="143" t="s">
        <v>1826</v>
      </c>
    </row>
    <row r="576" spans="2:65" s="1" customFormat="1" ht="37.9" customHeight="1">
      <c r="B576" s="29"/>
      <c r="C576" s="131" t="s">
        <v>1827</v>
      </c>
      <c r="D576" s="131" t="s">
        <v>139</v>
      </c>
      <c r="E576" s="132" t="s">
        <v>1828</v>
      </c>
      <c r="F576" s="133" t="s">
        <v>1829</v>
      </c>
      <c r="G576" s="134" t="s">
        <v>153</v>
      </c>
      <c r="H576" s="135">
        <v>1</v>
      </c>
      <c r="I576" s="136"/>
      <c r="J576" s="137">
        <f t="shared" si="180"/>
        <v>0</v>
      </c>
      <c r="K576" s="138"/>
      <c r="L576" s="29"/>
      <c r="M576" s="139" t="s">
        <v>1</v>
      </c>
      <c r="N576" s="140" t="s">
        <v>48</v>
      </c>
      <c r="P576" s="141">
        <f t="shared" si="181"/>
        <v>0</v>
      </c>
      <c r="Q576" s="141">
        <v>0</v>
      </c>
      <c r="R576" s="141">
        <f t="shared" si="182"/>
        <v>0</v>
      </c>
      <c r="S576" s="141">
        <v>0</v>
      </c>
      <c r="T576" s="142">
        <f t="shared" si="183"/>
        <v>0</v>
      </c>
      <c r="AR576" s="143" t="s">
        <v>204</v>
      </c>
      <c r="AT576" s="143" t="s">
        <v>139</v>
      </c>
      <c r="AU576" s="143" t="s">
        <v>144</v>
      </c>
      <c r="AY576" s="13" t="s">
        <v>137</v>
      </c>
      <c r="BE576" s="144">
        <f t="shared" si="184"/>
        <v>0</v>
      </c>
      <c r="BF576" s="144">
        <f t="shared" si="185"/>
        <v>0</v>
      </c>
      <c r="BG576" s="144">
        <f t="shared" si="186"/>
        <v>0</v>
      </c>
      <c r="BH576" s="144">
        <f t="shared" si="187"/>
        <v>0</v>
      </c>
      <c r="BI576" s="144">
        <f t="shared" si="188"/>
        <v>0</v>
      </c>
      <c r="BJ576" s="13" t="s">
        <v>144</v>
      </c>
      <c r="BK576" s="144">
        <f t="shared" si="189"/>
        <v>0</v>
      </c>
      <c r="BL576" s="13" t="s">
        <v>204</v>
      </c>
      <c r="BM576" s="143" t="s">
        <v>1830</v>
      </c>
    </row>
    <row r="577" spans="2:65" s="1" customFormat="1" ht="24.2" customHeight="1">
      <c r="B577" s="29"/>
      <c r="C577" s="131" t="s">
        <v>1831</v>
      </c>
      <c r="D577" s="131" t="s">
        <v>139</v>
      </c>
      <c r="E577" s="132" t="s">
        <v>1832</v>
      </c>
      <c r="F577" s="133" t="s">
        <v>1833</v>
      </c>
      <c r="G577" s="134" t="s">
        <v>153</v>
      </c>
      <c r="H577" s="135">
        <v>1</v>
      </c>
      <c r="I577" s="136"/>
      <c r="J577" s="137">
        <f t="shared" si="180"/>
        <v>0</v>
      </c>
      <c r="K577" s="138"/>
      <c r="L577" s="29"/>
      <c r="M577" s="139" t="s">
        <v>1</v>
      </c>
      <c r="N577" s="140" t="s">
        <v>48</v>
      </c>
      <c r="P577" s="141">
        <f t="shared" si="181"/>
        <v>0</v>
      </c>
      <c r="Q577" s="141">
        <v>0</v>
      </c>
      <c r="R577" s="141">
        <f t="shared" si="182"/>
        <v>0</v>
      </c>
      <c r="S577" s="141">
        <v>0</v>
      </c>
      <c r="T577" s="142">
        <f t="shared" si="183"/>
        <v>0</v>
      </c>
      <c r="AR577" s="143" t="s">
        <v>204</v>
      </c>
      <c r="AT577" s="143" t="s">
        <v>139</v>
      </c>
      <c r="AU577" s="143" t="s">
        <v>144</v>
      </c>
      <c r="AY577" s="13" t="s">
        <v>137</v>
      </c>
      <c r="BE577" s="144">
        <f t="shared" si="184"/>
        <v>0</v>
      </c>
      <c r="BF577" s="144">
        <f t="shared" si="185"/>
        <v>0</v>
      </c>
      <c r="BG577" s="144">
        <f t="shared" si="186"/>
        <v>0</v>
      </c>
      <c r="BH577" s="144">
        <f t="shared" si="187"/>
        <v>0</v>
      </c>
      <c r="BI577" s="144">
        <f t="shared" si="188"/>
        <v>0</v>
      </c>
      <c r="BJ577" s="13" t="s">
        <v>144</v>
      </c>
      <c r="BK577" s="144">
        <f t="shared" si="189"/>
        <v>0</v>
      </c>
      <c r="BL577" s="13" t="s">
        <v>204</v>
      </c>
      <c r="BM577" s="143" t="s">
        <v>1834</v>
      </c>
    </row>
    <row r="578" spans="2:65" s="1" customFormat="1" ht="24.2" customHeight="1">
      <c r="B578" s="29"/>
      <c r="C578" s="131" t="s">
        <v>1835</v>
      </c>
      <c r="D578" s="131" t="s">
        <v>139</v>
      </c>
      <c r="E578" s="132" t="s">
        <v>1836</v>
      </c>
      <c r="F578" s="133" t="s">
        <v>1837</v>
      </c>
      <c r="G578" s="134" t="s">
        <v>153</v>
      </c>
      <c r="H578" s="135">
        <v>1</v>
      </c>
      <c r="I578" s="136"/>
      <c r="J578" s="137">
        <f t="shared" si="180"/>
        <v>0</v>
      </c>
      <c r="K578" s="138"/>
      <c r="L578" s="29"/>
      <c r="M578" s="139" t="s">
        <v>1</v>
      </c>
      <c r="N578" s="140" t="s">
        <v>48</v>
      </c>
      <c r="P578" s="141">
        <f t="shared" si="181"/>
        <v>0</v>
      </c>
      <c r="Q578" s="141">
        <v>0</v>
      </c>
      <c r="R578" s="141">
        <f t="shared" si="182"/>
        <v>0</v>
      </c>
      <c r="S578" s="141">
        <v>0</v>
      </c>
      <c r="T578" s="142">
        <f t="shared" si="183"/>
        <v>0</v>
      </c>
      <c r="AR578" s="143" t="s">
        <v>204</v>
      </c>
      <c r="AT578" s="143" t="s">
        <v>139</v>
      </c>
      <c r="AU578" s="143" t="s">
        <v>144</v>
      </c>
      <c r="AY578" s="13" t="s">
        <v>137</v>
      </c>
      <c r="BE578" s="144">
        <f t="shared" si="184"/>
        <v>0</v>
      </c>
      <c r="BF578" s="144">
        <f t="shared" si="185"/>
        <v>0</v>
      </c>
      <c r="BG578" s="144">
        <f t="shared" si="186"/>
        <v>0</v>
      </c>
      <c r="BH578" s="144">
        <f t="shared" si="187"/>
        <v>0</v>
      </c>
      <c r="BI578" s="144">
        <f t="shared" si="188"/>
        <v>0</v>
      </c>
      <c r="BJ578" s="13" t="s">
        <v>144</v>
      </c>
      <c r="BK578" s="144">
        <f t="shared" si="189"/>
        <v>0</v>
      </c>
      <c r="BL578" s="13" t="s">
        <v>204</v>
      </c>
      <c r="BM578" s="143" t="s">
        <v>1838</v>
      </c>
    </row>
    <row r="579" spans="2:65" s="1" customFormat="1" ht="37.9" customHeight="1">
      <c r="B579" s="29"/>
      <c r="C579" s="131" t="s">
        <v>1839</v>
      </c>
      <c r="D579" s="131" t="s">
        <v>139</v>
      </c>
      <c r="E579" s="132" t="s">
        <v>1840</v>
      </c>
      <c r="F579" s="133" t="s">
        <v>1841</v>
      </c>
      <c r="G579" s="134" t="s">
        <v>153</v>
      </c>
      <c r="H579" s="135">
        <v>1</v>
      </c>
      <c r="I579" s="136"/>
      <c r="J579" s="137">
        <f t="shared" si="180"/>
        <v>0</v>
      </c>
      <c r="K579" s="138"/>
      <c r="L579" s="29"/>
      <c r="M579" s="139" t="s">
        <v>1</v>
      </c>
      <c r="N579" s="140" t="s">
        <v>48</v>
      </c>
      <c r="P579" s="141">
        <f t="shared" si="181"/>
        <v>0</v>
      </c>
      <c r="Q579" s="141">
        <v>0</v>
      </c>
      <c r="R579" s="141">
        <f t="shared" si="182"/>
        <v>0</v>
      </c>
      <c r="S579" s="141">
        <v>0</v>
      </c>
      <c r="T579" s="142">
        <f t="shared" si="183"/>
        <v>0</v>
      </c>
      <c r="AR579" s="143" t="s">
        <v>204</v>
      </c>
      <c r="AT579" s="143" t="s">
        <v>139</v>
      </c>
      <c r="AU579" s="143" t="s">
        <v>144</v>
      </c>
      <c r="AY579" s="13" t="s">
        <v>137</v>
      </c>
      <c r="BE579" s="144">
        <f t="shared" si="184"/>
        <v>0</v>
      </c>
      <c r="BF579" s="144">
        <f t="shared" si="185"/>
        <v>0</v>
      </c>
      <c r="BG579" s="144">
        <f t="shared" si="186"/>
        <v>0</v>
      </c>
      <c r="BH579" s="144">
        <f t="shared" si="187"/>
        <v>0</v>
      </c>
      <c r="BI579" s="144">
        <f t="shared" si="188"/>
        <v>0</v>
      </c>
      <c r="BJ579" s="13" t="s">
        <v>144</v>
      </c>
      <c r="BK579" s="144">
        <f t="shared" si="189"/>
        <v>0</v>
      </c>
      <c r="BL579" s="13" t="s">
        <v>204</v>
      </c>
      <c r="BM579" s="143" t="s">
        <v>1842</v>
      </c>
    </row>
    <row r="580" spans="2:65" s="1" customFormat="1" ht="24.2" customHeight="1">
      <c r="B580" s="29"/>
      <c r="C580" s="131" t="s">
        <v>1843</v>
      </c>
      <c r="D580" s="131" t="s">
        <v>139</v>
      </c>
      <c r="E580" s="132" t="s">
        <v>1844</v>
      </c>
      <c r="F580" s="133" t="s">
        <v>1845</v>
      </c>
      <c r="G580" s="134" t="s">
        <v>153</v>
      </c>
      <c r="H580" s="135">
        <v>1</v>
      </c>
      <c r="I580" s="136"/>
      <c r="J580" s="137">
        <f t="shared" si="180"/>
        <v>0</v>
      </c>
      <c r="K580" s="138"/>
      <c r="L580" s="29"/>
      <c r="M580" s="139" t="s">
        <v>1</v>
      </c>
      <c r="N580" s="140" t="s">
        <v>48</v>
      </c>
      <c r="P580" s="141">
        <f t="shared" si="181"/>
        <v>0</v>
      </c>
      <c r="Q580" s="141">
        <v>0</v>
      </c>
      <c r="R580" s="141">
        <f t="shared" si="182"/>
        <v>0</v>
      </c>
      <c r="S580" s="141">
        <v>0</v>
      </c>
      <c r="T580" s="142">
        <f t="shared" si="183"/>
        <v>0</v>
      </c>
      <c r="AR580" s="143" t="s">
        <v>204</v>
      </c>
      <c r="AT580" s="143" t="s">
        <v>139</v>
      </c>
      <c r="AU580" s="143" t="s">
        <v>144</v>
      </c>
      <c r="AY580" s="13" t="s">
        <v>137</v>
      </c>
      <c r="BE580" s="144">
        <f t="shared" si="184"/>
        <v>0</v>
      </c>
      <c r="BF580" s="144">
        <f t="shared" si="185"/>
        <v>0</v>
      </c>
      <c r="BG580" s="144">
        <f t="shared" si="186"/>
        <v>0</v>
      </c>
      <c r="BH580" s="144">
        <f t="shared" si="187"/>
        <v>0</v>
      </c>
      <c r="BI580" s="144">
        <f t="shared" si="188"/>
        <v>0</v>
      </c>
      <c r="BJ580" s="13" t="s">
        <v>144</v>
      </c>
      <c r="BK580" s="144">
        <f t="shared" si="189"/>
        <v>0</v>
      </c>
      <c r="BL580" s="13" t="s">
        <v>204</v>
      </c>
      <c r="BM580" s="143" t="s">
        <v>1846</v>
      </c>
    </row>
    <row r="581" spans="2:65" s="1" customFormat="1" ht="24.2" customHeight="1">
      <c r="B581" s="29"/>
      <c r="C581" s="131" t="s">
        <v>1847</v>
      </c>
      <c r="D581" s="131" t="s">
        <v>139</v>
      </c>
      <c r="E581" s="132" t="s">
        <v>1848</v>
      </c>
      <c r="F581" s="133" t="s">
        <v>1849</v>
      </c>
      <c r="G581" s="134" t="s">
        <v>153</v>
      </c>
      <c r="H581" s="135">
        <v>2</v>
      </c>
      <c r="I581" s="136"/>
      <c r="J581" s="137">
        <f t="shared" si="180"/>
        <v>0</v>
      </c>
      <c r="K581" s="138"/>
      <c r="L581" s="29"/>
      <c r="M581" s="139" t="s">
        <v>1</v>
      </c>
      <c r="N581" s="140" t="s">
        <v>48</v>
      </c>
      <c r="P581" s="141">
        <f t="shared" si="181"/>
        <v>0</v>
      </c>
      <c r="Q581" s="141">
        <v>0</v>
      </c>
      <c r="R581" s="141">
        <f t="shared" si="182"/>
        <v>0</v>
      </c>
      <c r="S581" s="141">
        <v>0</v>
      </c>
      <c r="T581" s="142">
        <f t="shared" si="183"/>
        <v>0</v>
      </c>
      <c r="AR581" s="143" t="s">
        <v>204</v>
      </c>
      <c r="AT581" s="143" t="s">
        <v>139</v>
      </c>
      <c r="AU581" s="143" t="s">
        <v>144</v>
      </c>
      <c r="AY581" s="13" t="s">
        <v>137</v>
      </c>
      <c r="BE581" s="144">
        <f t="shared" si="184"/>
        <v>0</v>
      </c>
      <c r="BF581" s="144">
        <f t="shared" si="185"/>
        <v>0</v>
      </c>
      <c r="BG581" s="144">
        <f t="shared" si="186"/>
        <v>0</v>
      </c>
      <c r="BH581" s="144">
        <f t="shared" si="187"/>
        <v>0</v>
      </c>
      <c r="BI581" s="144">
        <f t="shared" si="188"/>
        <v>0</v>
      </c>
      <c r="BJ581" s="13" t="s">
        <v>144</v>
      </c>
      <c r="BK581" s="144">
        <f t="shared" si="189"/>
        <v>0</v>
      </c>
      <c r="BL581" s="13" t="s">
        <v>204</v>
      </c>
      <c r="BM581" s="143" t="s">
        <v>1850</v>
      </c>
    </row>
    <row r="582" spans="2:65" s="1" customFormat="1" ht="24.2" customHeight="1">
      <c r="B582" s="29"/>
      <c r="C582" s="131" t="s">
        <v>1851</v>
      </c>
      <c r="D582" s="131" t="s">
        <v>139</v>
      </c>
      <c r="E582" s="132" t="s">
        <v>1852</v>
      </c>
      <c r="F582" s="133" t="s">
        <v>1853</v>
      </c>
      <c r="G582" s="134" t="s">
        <v>153</v>
      </c>
      <c r="H582" s="135">
        <v>1</v>
      </c>
      <c r="I582" s="136"/>
      <c r="J582" s="137">
        <f t="shared" si="180"/>
        <v>0</v>
      </c>
      <c r="K582" s="138"/>
      <c r="L582" s="29"/>
      <c r="M582" s="139" t="s">
        <v>1</v>
      </c>
      <c r="N582" s="140" t="s">
        <v>48</v>
      </c>
      <c r="P582" s="141">
        <f t="shared" si="181"/>
        <v>0</v>
      </c>
      <c r="Q582" s="141">
        <v>0</v>
      </c>
      <c r="R582" s="141">
        <f t="shared" si="182"/>
        <v>0</v>
      </c>
      <c r="S582" s="141">
        <v>0</v>
      </c>
      <c r="T582" s="142">
        <f t="shared" si="183"/>
        <v>0</v>
      </c>
      <c r="AR582" s="143" t="s">
        <v>204</v>
      </c>
      <c r="AT582" s="143" t="s">
        <v>139</v>
      </c>
      <c r="AU582" s="143" t="s">
        <v>144</v>
      </c>
      <c r="AY582" s="13" t="s">
        <v>137</v>
      </c>
      <c r="BE582" s="144">
        <f t="shared" si="184"/>
        <v>0</v>
      </c>
      <c r="BF582" s="144">
        <f t="shared" si="185"/>
        <v>0</v>
      </c>
      <c r="BG582" s="144">
        <f t="shared" si="186"/>
        <v>0</v>
      </c>
      <c r="BH582" s="144">
        <f t="shared" si="187"/>
        <v>0</v>
      </c>
      <c r="BI582" s="144">
        <f t="shared" si="188"/>
        <v>0</v>
      </c>
      <c r="BJ582" s="13" t="s">
        <v>144</v>
      </c>
      <c r="BK582" s="144">
        <f t="shared" si="189"/>
        <v>0</v>
      </c>
      <c r="BL582" s="13" t="s">
        <v>204</v>
      </c>
      <c r="BM582" s="143" t="s">
        <v>1854</v>
      </c>
    </row>
    <row r="583" spans="2:65" s="1" customFormat="1" ht="24.2" customHeight="1">
      <c r="B583" s="29"/>
      <c r="C583" s="131" t="s">
        <v>1855</v>
      </c>
      <c r="D583" s="131" t="s">
        <v>139</v>
      </c>
      <c r="E583" s="132" t="s">
        <v>1856</v>
      </c>
      <c r="F583" s="133" t="s">
        <v>1857</v>
      </c>
      <c r="G583" s="134" t="s">
        <v>153</v>
      </c>
      <c r="H583" s="135">
        <v>1</v>
      </c>
      <c r="I583" s="136"/>
      <c r="J583" s="137">
        <f t="shared" si="180"/>
        <v>0</v>
      </c>
      <c r="K583" s="138"/>
      <c r="L583" s="29"/>
      <c r="M583" s="139" t="s">
        <v>1</v>
      </c>
      <c r="N583" s="140" t="s">
        <v>48</v>
      </c>
      <c r="P583" s="141">
        <f t="shared" si="181"/>
        <v>0</v>
      </c>
      <c r="Q583" s="141">
        <v>0</v>
      </c>
      <c r="R583" s="141">
        <f t="shared" si="182"/>
        <v>0</v>
      </c>
      <c r="S583" s="141">
        <v>0</v>
      </c>
      <c r="T583" s="142">
        <f t="shared" si="183"/>
        <v>0</v>
      </c>
      <c r="AR583" s="143" t="s">
        <v>204</v>
      </c>
      <c r="AT583" s="143" t="s">
        <v>139</v>
      </c>
      <c r="AU583" s="143" t="s">
        <v>144</v>
      </c>
      <c r="AY583" s="13" t="s">
        <v>137</v>
      </c>
      <c r="BE583" s="144">
        <f t="shared" si="184"/>
        <v>0</v>
      </c>
      <c r="BF583" s="144">
        <f t="shared" si="185"/>
        <v>0</v>
      </c>
      <c r="BG583" s="144">
        <f t="shared" si="186"/>
        <v>0</v>
      </c>
      <c r="BH583" s="144">
        <f t="shared" si="187"/>
        <v>0</v>
      </c>
      <c r="BI583" s="144">
        <f t="shared" si="188"/>
        <v>0</v>
      </c>
      <c r="BJ583" s="13" t="s">
        <v>144</v>
      </c>
      <c r="BK583" s="144">
        <f t="shared" si="189"/>
        <v>0</v>
      </c>
      <c r="BL583" s="13" t="s">
        <v>204</v>
      </c>
      <c r="BM583" s="143" t="s">
        <v>1858</v>
      </c>
    </row>
    <row r="584" spans="2:65" s="1" customFormat="1" ht="24.2" customHeight="1">
      <c r="B584" s="29"/>
      <c r="C584" s="131" t="s">
        <v>1859</v>
      </c>
      <c r="D584" s="131" t="s">
        <v>139</v>
      </c>
      <c r="E584" s="132" t="s">
        <v>1860</v>
      </c>
      <c r="F584" s="133" t="s">
        <v>1861</v>
      </c>
      <c r="G584" s="134" t="s">
        <v>153</v>
      </c>
      <c r="H584" s="135">
        <v>2</v>
      </c>
      <c r="I584" s="136"/>
      <c r="J584" s="137">
        <f t="shared" si="180"/>
        <v>0</v>
      </c>
      <c r="K584" s="138"/>
      <c r="L584" s="29"/>
      <c r="M584" s="139" t="s">
        <v>1</v>
      </c>
      <c r="N584" s="140" t="s">
        <v>48</v>
      </c>
      <c r="P584" s="141">
        <f t="shared" si="181"/>
        <v>0</v>
      </c>
      <c r="Q584" s="141">
        <v>0</v>
      </c>
      <c r="R584" s="141">
        <f t="shared" si="182"/>
        <v>0</v>
      </c>
      <c r="S584" s="141">
        <v>0</v>
      </c>
      <c r="T584" s="142">
        <f t="shared" si="183"/>
        <v>0</v>
      </c>
      <c r="AR584" s="143" t="s">
        <v>204</v>
      </c>
      <c r="AT584" s="143" t="s">
        <v>139</v>
      </c>
      <c r="AU584" s="143" t="s">
        <v>144</v>
      </c>
      <c r="AY584" s="13" t="s">
        <v>137</v>
      </c>
      <c r="BE584" s="144">
        <f t="shared" si="184"/>
        <v>0</v>
      </c>
      <c r="BF584" s="144">
        <f t="shared" si="185"/>
        <v>0</v>
      </c>
      <c r="BG584" s="144">
        <f t="shared" si="186"/>
        <v>0</v>
      </c>
      <c r="BH584" s="144">
        <f t="shared" si="187"/>
        <v>0</v>
      </c>
      <c r="BI584" s="144">
        <f t="shared" si="188"/>
        <v>0</v>
      </c>
      <c r="BJ584" s="13" t="s">
        <v>144</v>
      </c>
      <c r="BK584" s="144">
        <f t="shared" si="189"/>
        <v>0</v>
      </c>
      <c r="BL584" s="13" t="s">
        <v>204</v>
      </c>
      <c r="BM584" s="143" t="s">
        <v>1862</v>
      </c>
    </row>
    <row r="585" spans="2:65" s="1" customFormat="1" ht="24.2" customHeight="1">
      <c r="B585" s="29"/>
      <c r="C585" s="131" t="s">
        <v>1863</v>
      </c>
      <c r="D585" s="131" t="s">
        <v>139</v>
      </c>
      <c r="E585" s="132" t="s">
        <v>1864</v>
      </c>
      <c r="F585" s="133" t="s">
        <v>1865</v>
      </c>
      <c r="G585" s="134" t="s">
        <v>153</v>
      </c>
      <c r="H585" s="135">
        <v>4</v>
      </c>
      <c r="I585" s="136"/>
      <c r="J585" s="137">
        <f t="shared" si="180"/>
        <v>0</v>
      </c>
      <c r="K585" s="138"/>
      <c r="L585" s="29"/>
      <c r="M585" s="139" t="s">
        <v>1</v>
      </c>
      <c r="N585" s="140" t="s">
        <v>48</v>
      </c>
      <c r="P585" s="141">
        <f t="shared" si="181"/>
        <v>0</v>
      </c>
      <c r="Q585" s="141">
        <v>0</v>
      </c>
      <c r="R585" s="141">
        <f t="shared" si="182"/>
        <v>0</v>
      </c>
      <c r="S585" s="141">
        <v>0</v>
      </c>
      <c r="T585" s="142">
        <f t="shared" si="183"/>
        <v>0</v>
      </c>
      <c r="AR585" s="143" t="s">
        <v>204</v>
      </c>
      <c r="AT585" s="143" t="s">
        <v>139</v>
      </c>
      <c r="AU585" s="143" t="s">
        <v>144</v>
      </c>
      <c r="AY585" s="13" t="s">
        <v>137</v>
      </c>
      <c r="BE585" s="144">
        <f t="shared" si="184"/>
        <v>0</v>
      </c>
      <c r="BF585" s="144">
        <f t="shared" si="185"/>
        <v>0</v>
      </c>
      <c r="BG585" s="144">
        <f t="shared" si="186"/>
        <v>0</v>
      </c>
      <c r="BH585" s="144">
        <f t="shared" si="187"/>
        <v>0</v>
      </c>
      <c r="BI585" s="144">
        <f t="shared" si="188"/>
        <v>0</v>
      </c>
      <c r="BJ585" s="13" t="s">
        <v>144</v>
      </c>
      <c r="BK585" s="144">
        <f t="shared" si="189"/>
        <v>0</v>
      </c>
      <c r="BL585" s="13" t="s">
        <v>204</v>
      </c>
      <c r="BM585" s="143" t="s">
        <v>1866</v>
      </c>
    </row>
    <row r="586" spans="2:65" s="1" customFormat="1" ht="24.2" customHeight="1">
      <c r="B586" s="29"/>
      <c r="C586" s="131" t="s">
        <v>1867</v>
      </c>
      <c r="D586" s="131" t="s">
        <v>139</v>
      </c>
      <c r="E586" s="132" t="s">
        <v>1868</v>
      </c>
      <c r="F586" s="133" t="s">
        <v>1869</v>
      </c>
      <c r="G586" s="134" t="s">
        <v>153</v>
      </c>
      <c r="H586" s="135">
        <v>4</v>
      </c>
      <c r="I586" s="136"/>
      <c r="J586" s="137">
        <f t="shared" si="180"/>
        <v>0</v>
      </c>
      <c r="K586" s="138"/>
      <c r="L586" s="29"/>
      <c r="M586" s="139" t="s">
        <v>1</v>
      </c>
      <c r="N586" s="140" t="s">
        <v>48</v>
      </c>
      <c r="P586" s="141">
        <f t="shared" si="181"/>
        <v>0</v>
      </c>
      <c r="Q586" s="141">
        <v>0</v>
      </c>
      <c r="R586" s="141">
        <f t="shared" si="182"/>
        <v>0</v>
      </c>
      <c r="S586" s="141">
        <v>0</v>
      </c>
      <c r="T586" s="142">
        <f t="shared" si="183"/>
        <v>0</v>
      </c>
      <c r="AR586" s="143" t="s">
        <v>204</v>
      </c>
      <c r="AT586" s="143" t="s">
        <v>139</v>
      </c>
      <c r="AU586" s="143" t="s">
        <v>144</v>
      </c>
      <c r="AY586" s="13" t="s">
        <v>137</v>
      </c>
      <c r="BE586" s="144">
        <f t="shared" si="184"/>
        <v>0</v>
      </c>
      <c r="BF586" s="144">
        <f t="shared" si="185"/>
        <v>0</v>
      </c>
      <c r="BG586" s="144">
        <f t="shared" si="186"/>
        <v>0</v>
      </c>
      <c r="BH586" s="144">
        <f t="shared" si="187"/>
        <v>0</v>
      </c>
      <c r="BI586" s="144">
        <f t="shared" si="188"/>
        <v>0</v>
      </c>
      <c r="BJ586" s="13" t="s">
        <v>144</v>
      </c>
      <c r="BK586" s="144">
        <f t="shared" si="189"/>
        <v>0</v>
      </c>
      <c r="BL586" s="13" t="s">
        <v>204</v>
      </c>
      <c r="BM586" s="143" t="s">
        <v>1870</v>
      </c>
    </row>
    <row r="587" spans="2:65" s="1" customFormat="1" ht="24.2" customHeight="1">
      <c r="B587" s="29"/>
      <c r="C587" s="131" t="s">
        <v>1871</v>
      </c>
      <c r="D587" s="131" t="s">
        <v>139</v>
      </c>
      <c r="E587" s="132" t="s">
        <v>1872</v>
      </c>
      <c r="F587" s="133" t="s">
        <v>1873</v>
      </c>
      <c r="G587" s="134" t="s">
        <v>153</v>
      </c>
      <c r="H587" s="135">
        <v>4</v>
      </c>
      <c r="I587" s="136"/>
      <c r="J587" s="137">
        <f t="shared" si="180"/>
        <v>0</v>
      </c>
      <c r="K587" s="138"/>
      <c r="L587" s="29"/>
      <c r="M587" s="139" t="s">
        <v>1</v>
      </c>
      <c r="N587" s="140" t="s">
        <v>48</v>
      </c>
      <c r="P587" s="141">
        <f t="shared" si="181"/>
        <v>0</v>
      </c>
      <c r="Q587" s="141">
        <v>0</v>
      </c>
      <c r="R587" s="141">
        <f t="shared" si="182"/>
        <v>0</v>
      </c>
      <c r="S587" s="141">
        <v>0</v>
      </c>
      <c r="T587" s="142">
        <f t="shared" si="183"/>
        <v>0</v>
      </c>
      <c r="AR587" s="143" t="s">
        <v>204</v>
      </c>
      <c r="AT587" s="143" t="s">
        <v>139</v>
      </c>
      <c r="AU587" s="143" t="s">
        <v>144</v>
      </c>
      <c r="AY587" s="13" t="s">
        <v>137</v>
      </c>
      <c r="BE587" s="144">
        <f t="shared" si="184"/>
        <v>0</v>
      </c>
      <c r="BF587" s="144">
        <f t="shared" si="185"/>
        <v>0</v>
      </c>
      <c r="BG587" s="144">
        <f t="shared" si="186"/>
        <v>0</v>
      </c>
      <c r="BH587" s="144">
        <f t="shared" si="187"/>
        <v>0</v>
      </c>
      <c r="BI587" s="144">
        <f t="shared" si="188"/>
        <v>0</v>
      </c>
      <c r="BJ587" s="13" t="s">
        <v>144</v>
      </c>
      <c r="BK587" s="144">
        <f t="shared" si="189"/>
        <v>0</v>
      </c>
      <c r="BL587" s="13" t="s">
        <v>204</v>
      </c>
      <c r="BM587" s="143" t="s">
        <v>1874</v>
      </c>
    </row>
    <row r="588" spans="2:65" s="1" customFormat="1" ht="24.2" customHeight="1">
      <c r="B588" s="29"/>
      <c r="C588" s="131" t="s">
        <v>1875</v>
      </c>
      <c r="D588" s="131" t="s">
        <v>139</v>
      </c>
      <c r="E588" s="132" t="s">
        <v>1876</v>
      </c>
      <c r="F588" s="133" t="s">
        <v>1877</v>
      </c>
      <c r="G588" s="134" t="s">
        <v>153</v>
      </c>
      <c r="H588" s="135">
        <v>21</v>
      </c>
      <c r="I588" s="136"/>
      <c r="J588" s="137">
        <f t="shared" si="180"/>
        <v>0</v>
      </c>
      <c r="K588" s="138"/>
      <c r="L588" s="29"/>
      <c r="M588" s="139" t="s">
        <v>1</v>
      </c>
      <c r="N588" s="140" t="s">
        <v>48</v>
      </c>
      <c r="P588" s="141">
        <f t="shared" si="181"/>
        <v>0</v>
      </c>
      <c r="Q588" s="141">
        <v>0</v>
      </c>
      <c r="R588" s="141">
        <f t="shared" si="182"/>
        <v>0</v>
      </c>
      <c r="S588" s="141">
        <v>0</v>
      </c>
      <c r="T588" s="142">
        <f t="shared" si="183"/>
        <v>0</v>
      </c>
      <c r="AR588" s="143" t="s">
        <v>204</v>
      </c>
      <c r="AT588" s="143" t="s">
        <v>139</v>
      </c>
      <c r="AU588" s="143" t="s">
        <v>144</v>
      </c>
      <c r="AY588" s="13" t="s">
        <v>137</v>
      </c>
      <c r="BE588" s="144">
        <f t="shared" si="184"/>
        <v>0</v>
      </c>
      <c r="BF588" s="144">
        <f t="shared" si="185"/>
        <v>0</v>
      </c>
      <c r="BG588" s="144">
        <f t="shared" si="186"/>
        <v>0</v>
      </c>
      <c r="BH588" s="144">
        <f t="shared" si="187"/>
        <v>0</v>
      </c>
      <c r="BI588" s="144">
        <f t="shared" si="188"/>
        <v>0</v>
      </c>
      <c r="BJ588" s="13" t="s">
        <v>144</v>
      </c>
      <c r="BK588" s="144">
        <f t="shared" si="189"/>
        <v>0</v>
      </c>
      <c r="BL588" s="13" t="s">
        <v>204</v>
      </c>
      <c r="BM588" s="143" t="s">
        <v>1878</v>
      </c>
    </row>
    <row r="589" spans="2:65" s="1" customFormat="1" ht="24.2" customHeight="1">
      <c r="B589" s="29"/>
      <c r="C589" s="131" t="s">
        <v>1879</v>
      </c>
      <c r="D589" s="131" t="s">
        <v>139</v>
      </c>
      <c r="E589" s="132" t="s">
        <v>1880</v>
      </c>
      <c r="F589" s="133" t="s">
        <v>1881</v>
      </c>
      <c r="G589" s="134" t="s">
        <v>153</v>
      </c>
      <c r="H589" s="135">
        <v>5</v>
      </c>
      <c r="I589" s="136"/>
      <c r="J589" s="137">
        <f t="shared" si="180"/>
        <v>0</v>
      </c>
      <c r="K589" s="138"/>
      <c r="L589" s="29"/>
      <c r="M589" s="139" t="s">
        <v>1</v>
      </c>
      <c r="N589" s="140" t="s">
        <v>48</v>
      </c>
      <c r="P589" s="141">
        <f t="shared" si="181"/>
        <v>0</v>
      </c>
      <c r="Q589" s="141">
        <v>0</v>
      </c>
      <c r="R589" s="141">
        <f t="shared" si="182"/>
        <v>0</v>
      </c>
      <c r="S589" s="141">
        <v>0</v>
      </c>
      <c r="T589" s="142">
        <f t="shared" si="183"/>
        <v>0</v>
      </c>
      <c r="AR589" s="143" t="s">
        <v>204</v>
      </c>
      <c r="AT589" s="143" t="s">
        <v>139</v>
      </c>
      <c r="AU589" s="143" t="s">
        <v>144</v>
      </c>
      <c r="AY589" s="13" t="s">
        <v>137</v>
      </c>
      <c r="BE589" s="144">
        <f t="shared" si="184"/>
        <v>0</v>
      </c>
      <c r="BF589" s="144">
        <f t="shared" si="185"/>
        <v>0</v>
      </c>
      <c r="BG589" s="144">
        <f t="shared" si="186"/>
        <v>0</v>
      </c>
      <c r="BH589" s="144">
        <f t="shared" si="187"/>
        <v>0</v>
      </c>
      <c r="BI589" s="144">
        <f t="shared" si="188"/>
        <v>0</v>
      </c>
      <c r="BJ589" s="13" t="s">
        <v>144</v>
      </c>
      <c r="BK589" s="144">
        <f t="shared" si="189"/>
        <v>0</v>
      </c>
      <c r="BL589" s="13" t="s">
        <v>204</v>
      </c>
      <c r="BM589" s="143" t="s">
        <v>1882</v>
      </c>
    </row>
    <row r="590" spans="2:65" s="1" customFormat="1" ht="24.2" customHeight="1">
      <c r="B590" s="29"/>
      <c r="C590" s="131" t="s">
        <v>1883</v>
      </c>
      <c r="D590" s="131" t="s">
        <v>139</v>
      </c>
      <c r="E590" s="132" t="s">
        <v>1884</v>
      </c>
      <c r="F590" s="133" t="s">
        <v>1885</v>
      </c>
      <c r="G590" s="134" t="s">
        <v>153</v>
      </c>
      <c r="H590" s="135">
        <v>3</v>
      </c>
      <c r="I590" s="136"/>
      <c r="J590" s="137">
        <f t="shared" si="180"/>
        <v>0</v>
      </c>
      <c r="K590" s="138"/>
      <c r="L590" s="29"/>
      <c r="M590" s="139" t="s">
        <v>1</v>
      </c>
      <c r="N590" s="140" t="s">
        <v>48</v>
      </c>
      <c r="P590" s="141">
        <f t="shared" si="181"/>
        <v>0</v>
      </c>
      <c r="Q590" s="141">
        <v>0</v>
      </c>
      <c r="R590" s="141">
        <f t="shared" si="182"/>
        <v>0</v>
      </c>
      <c r="S590" s="141">
        <v>0</v>
      </c>
      <c r="T590" s="142">
        <f t="shared" si="183"/>
        <v>0</v>
      </c>
      <c r="AR590" s="143" t="s">
        <v>204</v>
      </c>
      <c r="AT590" s="143" t="s">
        <v>139</v>
      </c>
      <c r="AU590" s="143" t="s">
        <v>144</v>
      </c>
      <c r="AY590" s="13" t="s">
        <v>137</v>
      </c>
      <c r="BE590" s="144">
        <f t="shared" si="184"/>
        <v>0</v>
      </c>
      <c r="BF590" s="144">
        <f t="shared" si="185"/>
        <v>0</v>
      </c>
      <c r="BG590" s="144">
        <f t="shared" si="186"/>
        <v>0</v>
      </c>
      <c r="BH590" s="144">
        <f t="shared" si="187"/>
        <v>0</v>
      </c>
      <c r="BI590" s="144">
        <f t="shared" si="188"/>
        <v>0</v>
      </c>
      <c r="BJ590" s="13" t="s">
        <v>144</v>
      </c>
      <c r="BK590" s="144">
        <f t="shared" si="189"/>
        <v>0</v>
      </c>
      <c r="BL590" s="13" t="s">
        <v>204</v>
      </c>
      <c r="BM590" s="143" t="s">
        <v>1886</v>
      </c>
    </row>
    <row r="591" spans="2:65" s="1" customFormat="1" ht="24.2" customHeight="1">
      <c r="B591" s="29"/>
      <c r="C591" s="131" t="s">
        <v>1887</v>
      </c>
      <c r="D591" s="131" t="s">
        <v>139</v>
      </c>
      <c r="E591" s="132" t="s">
        <v>1888</v>
      </c>
      <c r="F591" s="133" t="s">
        <v>1889</v>
      </c>
      <c r="G591" s="134" t="s">
        <v>153</v>
      </c>
      <c r="H591" s="135">
        <v>5</v>
      </c>
      <c r="I591" s="136"/>
      <c r="J591" s="137">
        <f t="shared" si="180"/>
        <v>0</v>
      </c>
      <c r="K591" s="138"/>
      <c r="L591" s="29"/>
      <c r="M591" s="139" t="s">
        <v>1</v>
      </c>
      <c r="N591" s="140" t="s">
        <v>48</v>
      </c>
      <c r="P591" s="141">
        <f t="shared" si="181"/>
        <v>0</v>
      </c>
      <c r="Q591" s="141">
        <v>0</v>
      </c>
      <c r="R591" s="141">
        <f t="shared" si="182"/>
        <v>0</v>
      </c>
      <c r="S591" s="141">
        <v>0</v>
      </c>
      <c r="T591" s="142">
        <f t="shared" si="183"/>
        <v>0</v>
      </c>
      <c r="AR591" s="143" t="s">
        <v>204</v>
      </c>
      <c r="AT591" s="143" t="s">
        <v>139</v>
      </c>
      <c r="AU591" s="143" t="s">
        <v>144</v>
      </c>
      <c r="AY591" s="13" t="s">
        <v>137</v>
      </c>
      <c r="BE591" s="144">
        <f t="shared" si="184"/>
        <v>0</v>
      </c>
      <c r="BF591" s="144">
        <f t="shared" si="185"/>
        <v>0</v>
      </c>
      <c r="BG591" s="144">
        <f t="shared" si="186"/>
        <v>0</v>
      </c>
      <c r="BH591" s="144">
        <f t="shared" si="187"/>
        <v>0</v>
      </c>
      <c r="BI591" s="144">
        <f t="shared" si="188"/>
        <v>0</v>
      </c>
      <c r="BJ591" s="13" t="s">
        <v>144</v>
      </c>
      <c r="BK591" s="144">
        <f t="shared" si="189"/>
        <v>0</v>
      </c>
      <c r="BL591" s="13" t="s">
        <v>204</v>
      </c>
      <c r="BM591" s="143" t="s">
        <v>1890</v>
      </c>
    </row>
    <row r="592" spans="2:65" s="1" customFormat="1" ht="24.2" customHeight="1">
      <c r="B592" s="29"/>
      <c r="C592" s="131" t="s">
        <v>1891</v>
      </c>
      <c r="D592" s="131" t="s">
        <v>139</v>
      </c>
      <c r="E592" s="132" t="s">
        <v>1892</v>
      </c>
      <c r="F592" s="133" t="s">
        <v>1893</v>
      </c>
      <c r="G592" s="134" t="s">
        <v>153</v>
      </c>
      <c r="H592" s="135">
        <v>1</v>
      </c>
      <c r="I592" s="136"/>
      <c r="J592" s="137">
        <f t="shared" si="180"/>
        <v>0</v>
      </c>
      <c r="K592" s="138"/>
      <c r="L592" s="29"/>
      <c r="M592" s="139" t="s">
        <v>1</v>
      </c>
      <c r="N592" s="140" t="s">
        <v>48</v>
      </c>
      <c r="P592" s="141">
        <f t="shared" si="181"/>
        <v>0</v>
      </c>
      <c r="Q592" s="141">
        <v>0</v>
      </c>
      <c r="R592" s="141">
        <f t="shared" si="182"/>
        <v>0</v>
      </c>
      <c r="S592" s="141">
        <v>0</v>
      </c>
      <c r="T592" s="142">
        <f t="shared" si="183"/>
        <v>0</v>
      </c>
      <c r="AR592" s="143" t="s">
        <v>204</v>
      </c>
      <c r="AT592" s="143" t="s">
        <v>139</v>
      </c>
      <c r="AU592" s="143" t="s">
        <v>144</v>
      </c>
      <c r="AY592" s="13" t="s">
        <v>137</v>
      </c>
      <c r="BE592" s="144">
        <f t="shared" si="184"/>
        <v>0</v>
      </c>
      <c r="BF592" s="144">
        <f t="shared" si="185"/>
        <v>0</v>
      </c>
      <c r="BG592" s="144">
        <f t="shared" si="186"/>
        <v>0</v>
      </c>
      <c r="BH592" s="144">
        <f t="shared" si="187"/>
        <v>0</v>
      </c>
      <c r="BI592" s="144">
        <f t="shared" si="188"/>
        <v>0</v>
      </c>
      <c r="BJ592" s="13" t="s">
        <v>144</v>
      </c>
      <c r="BK592" s="144">
        <f t="shared" si="189"/>
        <v>0</v>
      </c>
      <c r="BL592" s="13" t="s">
        <v>204</v>
      </c>
      <c r="BM592" s="143" t="s">
        <v>1894</v>
      </c>
    </row>
    <row r="593" spans="2:65" s="1" customFormat="1" ht="24.2" customHeight="1">
      <c r="B593" s="29"/>
      <c r="C593" s="131" t="s">
        <v>1895</v>
      </c>
      <c r="D593" s="131" t="s">
        <v>139</v>
      </c>
      <c r="E593" s="132" t="s">
        <v>1896</v>
      </c>
      <c r="F593" s="133" t="s">
        <v>1897</v>
      </c>
      <c r="G593" s="134" t="s">
        <v>153</v>
      </c>
      <c r="H593" s="135">
        <v>2</v>
      </c>
      <c r="I593" s="136"/>
      <c r="J593" s="137">
        <f t="shared" si="180"/>
        <v>0</v>
      </c>
      <c r="K593" s="138"/>
      <c r="L593" s="29"/>
      <c r="M593" s="139" t="s">
        <v>1</v>
      </c>
      <c r="N593" s="140" t="s">
        <v>48</v>
      </c>
      <c r="P593" s="141">
        <f t="shared" si="181"/>
        <v>0</v>
      </c>
      <c r="Q593" s="141">
        <v>0</v>
      </c>
      <c r="R593" s="141">
        <f t="shared" si="182"/>
        <v>0</v>
      </c>
      <c r="S593" s="141">
        <v>0</v>
      </c>
      <c r="T593" s="142">
        <f t="shared" si="183"/>
        <v>0</v>
      </c>
      <c r="AR593" s="143" t="s">
        <v>204</v>
      </c>
      <c r="AT593" s="143" t="s">
        <v>139</v>
      </c>
      <c r="AU593" s="143" t="s">
        <v>144</v>
      </c>
      <c r="AY593" s="13" t="s">
        <v>137</v>
      </c>
      <c r="BE593" s="144">
        <f t="shared" si="184"/>
        <v>0</v>
      </c>
      <c r="BF593" s="144">
        <f t="shared" si="185"/>
        <v>0</v>
      </c>
      <c r="BG593" s="144">
        <f t="shared" si="186"/>
        <v>0</v>
      </c>
      <c r="BH593" s="144">
        <f t="shared" si="187"/>
        <v>0</v>
      </c>
      <c r="BI593" s="144">
        <f t="shared" si="188"/>
        <v>0</v>
      </c>
      <c r="BJ593" s="13" t="s">
        <v>144</v>
      </c>
      <c r="BK593" s="144">
        <f t="shared" si="189"/>
        <v>0</v>
      </c>
      <c r="BL593" s="13" t="s">
        <v>204</v>
      </c>
      <c r="BM593" s="143" t="s">
        <v>1898</v>
      </c>
    </row>
    <row r="594" spans="2:65" s="1" customFormat="1" ht="24.2" customHeight="1">
      <c r="B594" s="29"/>
      <c r="C594" s="131" t="s">
        <v>1899</v>
      </c>
      <c r="D594" s="131" t="s">
        <v>139</v>
      </c>
      <c r="E594" s="132" t="s">
        <v>1900</v>
      </c>
      <c r="F594" s="133" t="s">
        <v>1901</v>
      </c>
      <c r="G594" s="134" t="s">
        <v>153</v>
      </c>
      <c r="H594" s="135">
        <v>1</v>
      </c>
      <c r="I594" s="136"/>
      <c r="J594" s="137">
        <f t="shared" si="180"/>
        <v>0</v>
      </c>
      <c r="K594" s="138"/>
      <c r="L594" s="29"/>
      <c r="M594" s="139" t="s">
        <v>1</v>
      </c>
      <c r="N594" s="140" t="s">
        <v>48</v>
      </c>
      <c r="P594" s="141">
        <f t="shared" si="181"/>
        <v>0</v>
      </c>
      <c r="Q594" s="141">
        <v>0</v>
      </c>
      <c r="R594" s="141">
        <f t="shared" si="182"/>
        <v>0</v>
      </c>
      <c r="S594" s="141">
        <v>0</v>
      </c>
      <c r="T594" s="142">
        <f t="shared" si="183"/>
        <v>0</v>
      </c>
      <c r="AR594" s="143" t="s">
        <v>204</v>
      </c>
      <c r="AT594" s="143" t="s">
        <v>139</v>
      </c>
      <c r="AU594" s="143" t="s">
        <v>144</v>
      </c>
      <c r="AY594" s="13" t="s">
        <v>137</v>
      </c>
      <c r="BE594" s="144">
        <f t="shared" si="184"/>
        <v>0</v>
      </c>
      <c r="BF594" s="144">
        <f t="shared" si="185"/>
        <v>0</v>
      </c>
      <c r="BG594" s="144">
        <f t="shared" si="186"/>
        <v>0</v>
      </c>
      <c r="BH594" s="144">
        <f t="shared" si="187"/>
        <v>0</v>
      </c>
      <c r="BI594" s="144">
        <f t="shared" si="188"/>
        <v>0</v>
      </c>
      <c r="BJ594" s="13" t="s">
        <v>144</v>
      </c>
      <c r="BK594" s="144">
        <f t="shared" si="189"/>
        <v>0</v>
      </c>
      <c r="BL594" s="13" t="s">
        <v>204</v>
      </c>
      <c r="BM594" s="143" t="s">
        <v>1902</v>
      </c>
    </row>
    <row r="595" spans="2:65" s="1" customFormat="1" ht="24.2" customHeight="1">
      <c r="B595" s="29"/>
      <c r="C595" s="131" t="s">
        <v>1903</v>
      </c>
      <c r="D595" s="131" t="s">
        <v>139</v>
      </c>
      <c r="E595" s="132" t="s">
        <v>1904</v>
      </c>
      <c r="F595" s="133" t="s">
        <v>1905</v>
      </c>
      <c r="G595" s="134" t="s">
        <v>153</v>
      </c>
      <c r="H595" s="135">
        <v>2</v>
      </c>
      <c r="I595" s="136"/>
      <c r="J595" s="137">
        <f t="shared" si="180"/>
        <v>0</v>
      </c>
      <c r="K595" s="138"/>
      <c r="L595" s="29"/>
      <c r="M595" s="139" t="s">
        <v>1</v>
      </c>
      <c r="N595" s="140" t="s">
        <v>48</v>
      </c>
      <c r="P595" s="141">
        <f t="shared" si="181"/>
        <v>0</v>
      </c>
      <c r="Q595" s="141">
        <v>0</v>
      </c>
      <c r="R595" s="141">
        <f t="shared" si="182"/>
        <v>0</v>
      </c>
      <c r="S595" s="141">
        <v>0</v>
      </c>
      <c r="T595" s="142">
        <f t="shared" si="183"/>
        <v>0</v>
      </c>
      <c r="AR595" s="143" t="s">
        <v>204</v>
      </c>
      <c r="AT595" s="143" t="s">
        <v>139</v>
      </c>
      <c r="AU595" s="143" t="s">
        <v>144</v>
      </c>
      <c r="AY595" s="13" t="s">
        <v>137</v>
      </c>
      <c r="BE595" s="144">
        <f t="shared" si="184"/>
        <v>0</v>
      </c>
      <c r="BF595" s="144">
        <f t="shared" si="185"/>
        <v>0</v>
      </c>
      <c r="BG595" s="144">
        <f t="shared" si="186"/>
        <v>0</v>
      </c>
      <c r="BH595" s="144">
        <f t="shared" si="187"/>
        <v>0</v>
      </c>
      <c r="BI595" s="144">
        <f t="shared" si="188"/>
        <v>0</v>
      </c>
      <c r="BJ595" s="13" t="s">
        <v>144</v>
      </c>
      <c r="BK595" s="144">
        <f t="shared" si="189"/>
        <v>0</v>
      </c>
      <c r="BL595" s="13" t="s">
        <v>204</v>
      </c>
      <c r="BM595" s="143" t="s">
        <v>1906</v>
      </c>
    </row>
    <row r="596" spans="2:65" s="1" customFormat="1" ht="24.2" customHeight="1">
      <c r="B596" s="29"/>
      <c r="C596" s="131" t="s">
        <v>1907</v>
      </c>
      <c r="D596" s="131" t="s">
        <v>139</v>
      </c>
      <c r="E596" s="132" t="s">
        <v>1908</v>
      </c>
      <c r="F596" s="133" t="s">
        <v>1909</v>
      </c>
      <c r="G596" s="134" t="s">
        <v>354</v>
      </c>
      <c r="H596" s="135">
        <v>30</v>
      </c>
      <c r="I596" s="136"/>
      <c r="J596" s="137">
        <f t="shared" si="180"/>
        <v>0</v>
      </c>
      <c r="K596" s="138"/>
      <c r="L596" s="29"/>
      <c r="M596" s="139" t="s">
        <v>1</v>
      </c>
      <c r="N596" s="140" t="s">
        <v>48</v>
      </c>
      <c r="P596" s="141">
        <f t="shared" si="181"/>
        <v>0</v>
      </c>
      <c r="Q596" s="141">
        <v>0</v>
      </c>
      <c r="R596" s="141">
        <f t="shared" si="182"/>
        <v>0</v>
      </c>
      <c r="S596" s="141">
        <v>0</v>
      </c>
      <c r="T596" s="142">
        <f t="shared" si="183"/>
        <v>0</v>
      </c>
      <c r="AR596" s="143" t="s">
        <v>204</v>
      </c>
      <c r="AT596" s="143" t="s">
        <v>139</v>
      </c>
      <c r="AU596" s="143" t="s">
        <v>144</v>
      </c>
      <c r="AY596" s="13" t="s">
        <v>137</v>
      </c>
      <c r="BE596" s="144">
        <f t="shared" si="184"/>
        <v>0</v>
      </c>
      <c r="BF596" s="144">
        <f t="shared" si="185"/>
        <v>0</v>
      </c>
      <c r="BG596" s="144">
        <f t="shared" si="186"/>
        <v>0</v>
      </c>
      <c r="BH596" s="144">
        <f t="shared" si="187"/>
        <v>0</v>
      </c>
      <c r="BI596" s="144">
        <f t="shared" si="188"/>
        <v>0</v>
      </c>
      <c r="BJ596" s="13" t="s">
        <v>144</v>
      </c>
      <c r="BK596" s="144">
        <f t="shared" si="189"/>
        <v>0</v>
      </c>
      <c r="BL596" s="13" t="s">
        <v>204</v>
      </c>
      <c r="BM596" s="143" t="s">
        <v>1910</v>
      </c>
    </row>
    <row r="597" spans="2:65" s="1" customFormat="1" ht="24.2" customHeight="1">
      <c r="B597" s="29"/>
      <c r="C597" s="131" t="s">
        <v>1911</v>
      </c>
      <c r="D597" s="131" t="s">
        <v>139</v>
      </c>
      <c r="E597" s="132" t="s">
        <v>1912</v>
      </c>
      <c r="F597" s="133" t="s">
        <v>1913</v>
      </c>
      <c r="G597" s="134" t="s">
        <v>354</v>
      </c>
      <c r="H597" s="135">
        <v>10</v>
      </c>
      <c r="I597" s="136"/>
      <c r="J597" s="137">
        <f t="shared" si="180"/>
        <v>0</v>
      </c>
      <c r="K597" s="138"/>
      <c r="L597" s="29"/>
      <c r="M597" s="139" t="s">
        <v>1</v>
      </c>
      <c r="N597" s="140" t="s">
        <v>48</v>
      </c>
      <c r="P597" s="141">
        <f t="shared" si="181"/>
        <v>0</v>
      </c>
      <c r="Q597" s="141">
        <v>0</v>
      </c>
      <c r="R597" s="141">
        <f t="shared" si="182"/>
        <v>0</v>
      </c>
      <c r="S597" s="141">
        <v>0</v>
      </c>
      <c r="T597" s="142">
        <f t="shared" si="183"/>
        <v>0</v>
      </c>
      <c r="AR597" s="143" t="s">
        <v>204</v>
      </c>
      <c r="AT597" s="143" t="s">
        <v>139</v>
      </c>
      <c r="AU597" s="143" t="s">
        <v>144</v>
      </c>
      <c r="AY597" s="13" t="s">
        <v>137</v>
      </c>
      <c r="BE597" s="144">
        <f t="shared" si="184"/>
        <v>0</v>
      </c>
      <c r="BF597" s="144">
        <f t="shared" si="185"/>
        <v>0</v>
      </c>
      <c r="BG597" s="144">
        <f t="shared" si="186"/>
        <v>0</v>
      </c>
      <c r="BH597" s="144">
        <f t="shared" si="187"/>
        <v>0</v>
      </c>
      <c r="BI597" s="144">
        <f t="shared" si="188"/>
        <v>0</v>
      </c>
      <c r="BJ597" s="13" t="s">
        <v>144</v>
      </c>
      <c r="BK597" s="144">
        <f t="shared" si="189"/>
        <v>0</v>
      </c>
      <c r="BL597" s="13" t="s">
        <v>204</v>
      </c>
      <c r="BM597" s="143" t="s">
        <v>1914</v>
      </c>
    </row>
    <row r="598" spans="2:65" s="1" customFormat="1" ht="24.2" customHeight="1">
      <c r="B598" s="29"/>
      <c r="C598" s="131" t="s">
        <v>1915</v>
      </c>
      <c r="D598" s="131" t="s">
        <v>139</v>
      </c>
      <c r="E598" s="132" t="s">
        <v>1916</v>
      </c>
      <c r="F598" s="133" t="s">
        <v>1917</v>
      </c>
      <c r="G598" s="134" t="s">
        <v>354</v>
      </c>
      <c r="H598" s="135">
        <v>15</v>
      </c>
      <c r="I598" s="136"/>
      <c r="J598" s="137">
        <f t="shared" si="180"/>
        <v>0</v>
      </c>
      <c r="K598" s="138"/>
      <c r="L598" s="29"/>
      <c r="M598" s="139" t="s">
        <v>1</v>
      </c>
      <c r="N598" s="140" t="s">
        <v>48</v>
      </c>
      <c r="P598" s="141">
        <f t="shared" si="181"/>
        <v>0</v>
      </c>
      <c r="Q598" s="141">
        <v>0</v>
      </c>
      <c r="R598" s="141">
        <f t="shared" si="182"/>
        <v>0</v>
      </c>
      <c r="S598" s="141">
        <v>0</v>
      </c>
      <c r="T598" s="142">
        <f t="shared" si="183"/>
        <v>0</v>
      </c>
      <c r="AR598" s="143" t="s">
        <v>204</v>
      </c>
      <c r="AT598" s="143" t="s">
        <v>139</v>
      </c>
      <c r="AU598" s="143" t="s">
        <v>144</v>
      </c>
      <c r="AY598" s="13" t="s">
        <v>137</v>
      </c>
      <c r="BE598" s="144">
        <f t="shared" si="184"/>
        <v>0</v>
      </c>
      <c r="BF598" s="144">
        <f t="shared" si="185"/>
        <v>0</v>
      </c>
      <c r="BG598" s="144">
        <f t="shared" si="186"/>
        <v>0</v>
      </c>
      <c r="BH598" s="144">
        <f t="shared" si="187"/>
        <v>0</v>
      </c>
      <c r="BI598" s="144">
        <f t="shared" si="188"/>
        <v>0</v>
      </c>
      <c r="BJ598" s="13" t="s">
        <v>144</v>
      </c>
      <c r="BK598" s="144">
        <f t="shared" si="189"/>
        <v>0</v>
      </c>
      <c r="BL598" s="13" t="s">
        <v>204</v>
      </c>
      <c r="BM598" s="143" t="s">
        <v>1918</v>
      </c>
    </row>
    <row r="599" spans="2:65" s="1" customFormat="1" ht="24.2" customHeight="1">
      <c r="B599" s="29"/>
      <c r="C599" s="131" t="s">
        <v>1919</v>
      </c>
      <c r="D599" s="131" t="s">
        <v>139</v>
      </c>
      <c r="E599" s="132" t="s">
        <v>1920</v>
      </c>
      <c r="F599" s="133" t="s">
        <v>1921</v>
      </c>
      <c r="G599" s="134" t="s">
        <v>354</v>
      </c>
      <c r="H599" s="135">
        <v>8</v>
      </c>
      <c r="I599" s="136"/>
      <c r="J599" s="137">
        <f t="shared" si="180"/>
        <v>0</v>
      </c>
      <c r="K599" s="138"/>
      <c r="L599" s="29"/>
      <c r="M599" s="139" t="s">
        <v>1</v>
      </c>
      <c r="N599" s="140" t="s">
        <v>48</v>
      </c>
      <c r="P599" s="141">
        <f t="shared" si="181"/>
        <v>0</v>
      </c>
      <c r="Q599" s="141">
        <v>0</v>
      </c>
      <c r="R599" s="141">
        <f t="shared" si="182"/>
        <v>0</v>
      </c>
      <c r="S599" s="141">
        <v>0</v>
      </c>
      <c r="T599" s="142">
        <f t="shared" si="183"/>
        <v>0</v>
      </c>
      <c r="AR599" s="143" t="s">
        <v>204</v>
      </c>
      <c r="AT599" s="143" t="s">
        <v>139</v>
      </c>
      <c r="AU599" s="143" t="s">
        <v>144</v>
      </c>
      <c r="AY599" s="13" t="s">
        <v>137</v>
      </c>
      <c r="BE599" s="144">
        <f t="shared" si="184"/>
        <v>0</v>
      </c>
      <c r="BF599" s="144">
        <f t="shared" si="185"/>
        <v>0</v>
      </c>
      <c r="BG599" s="144">
        <f t="shared" si="186"/>
        <v>0</v>
      </c>
      <c r="BH599" s="144">
        <f t="shared" si="187"/>
        <v>0</v>
      </c>
      <c r="BI599" s="144">
        <f t="shared" si="188"/>
        <v>0</v>
      </c>
      <c r="BJ599" s="13" t="s">
        <v>144</v>
      </c>
      <c r="BK599" s="144">
        <f t="shared" si="189"/>
        <v>0</v>
      </c>
      <c r="BL599" s="13" t="s">
        <v>204</v>
      </c>
      <c r="BM599" s="143" t="s">
        <v>1922</v>
      </c>
    </row>
    <row r="600" spans="2:65" s="1" customFormat="1" ht="24.2" customHeight="1">
      <c r="B600" s="29"/>
      <c r="C600" s="131" t="s">
        <v>1923</v>
      </c>
      <c r="D600" s="131" t="s">
        <v>139</v>
      </c>
      <c r="E600" s="132" t="s">
        <v>1924</v>
      </c>
      <c r="F600" s="133" t="s">
        <v>1925</v>
      </c>
      <c r="G600" s="134" t="s">
        <v>354</v>
      </c>
      <c r="H600" s="135">
        <v>29</v>
      </c>
      <c r="I600" s="136"/>
      <c r="J600" s="137">
        <f t="shared" si="180"/>
        <v>0</v>
      </c>
      <c r="K600" s="138"/>
      <c r="L600" s="29"/>
      <c r="M600" s="139" t="s">
        <v>1</v>
      </c>
      <c r="N600" s="140" t="s">
        <v>48</v>
      </c>
      <c r="P600" s="141">
        <f t="shared" si="181"/>
        <v>0</v>
      </c>
      <c r="Q600" s="141">
        <v>0</v>
      </c>
      <c r="R600" s="141">
        <f t="shared" si="182"/>
        <v>0</v>
      </c>
      <c r="S600" s="141">
        <v>0</v>
      </c>
      <c r="T600" s="142">
        <f t="shared" si="183"/>
        <v>0</v>
      </c>
      <c r="AR600" s="143" t="s">
        <v>204</v>
      </c>
      <c r="AT600" s="143" t="s">
        <v>139</v>
      </c>
      <c r="AU600" s="143" t="s">
        <v>144</v>
      </c>
      <c r="AY600" s="13" t="s">
        <v>137</v>
      </c>
      <c r="BE600" s="144">
        <f t="shared" si="184"/>
        <v>0</v>
      </c>
      <c r="BF600" s="144">
        <f t="shared" si="185"/>
        <v>0</v>
      </c>
      <c r="BG600" s="144">
        <f t="shared" si="186"/>
        <v>0</v>
      </c>
      <c r="BH600" s="144">
        <f t="shared" si="187"/>
        <v>0</v>
      </c>
      <c r="BI600" s="144">
        <f t="shared" si="188"/>
        <v>0</v>
      </c>
      <c r="BJ600" s="13" t="s">
        <v>144</v>
      </c>
      <c r="BK600" s="144">
        <f t="shared" si="189"/>
        <v>0</v>
      </c>
      <c r="BL600" s="13" t="s">
        <v>204</v>
      </c>
      <c r="BM600" s="143" t="s">
        <v>1926</v>
      </c>
    </row>
    <row r="601" spans="2:65" s="1" customFormat="1" ht="24.2" customHeight="1">
      <c r="B601" s="29"/>
      <c r="C601" s="131" t="s">
        <v>1927</v>
      </c>
      <c r="D601" s="131" t="s">
        <v>139</v>
      </c>
      <c r="E601" s="132" t="s">
        <v>1928</v>
      </c>
      <c r="F601" s="133" t="s">
        <v>1929</v>
      </c>
      <c r="G601" s="134" t="s">
        <v>354</v>
      </c>
      <c r="H601" s="135">
        <v>31</v>
      </c>
      <c r="I601" s="136"/>
      <c r="J601" s="137">
        <f t="shared" si="180"/>
        <v>0</v>
      </c>
      <c r="K601" s="138"/>
      <c r="L601" s="29"/>
      <c r="M601" s="139" t="s">
        <v>1</v>
      </c>
      <c r="N601" s="140" t="s">
        <v>48</v>
      </c>
      <c r="P601" s="141">
        <f t="shared" si="181"/>
        <v>0</v>
      </c>
      <c r="Q601" s="141">
        <v>0</v>
      </c>
      <c r="R601" s="141">
        <f t="shared" si="182"/>
        <v>0</v>
      </c>
      <c r="S601" s="141">
        <v>0</v>
      </c>
      <c r="T601" s="142">
        <f t="shared" si="183"/>
        <v>0</v>
      </c>
      <c r="AR601" s="143" t="s">
        <v>204</v>
      </c>
      <c r="AT601" s="143" t="s">
        <v>139</v>
      </c>
      <c r="AU601" s="143" t="s">
        <v>144</v>
      </c>
      <c r="AY601" s="13" t="s">
        <v>137</v>
      </c>
      <c r="BE601" s="144">
        <f t="shared" si="184"/>
        <v>0</v>
      </c>
      <c r="BF601" s="144">
        <f t="shared" si="185"/>
        <v>0</v>
      </c>
      <c r="BG601" s="144">
        <f t="shared" si="186"/>
        <v>0</v>
      </c>
      <c r="BH601" s="144">
        <f t="shared" si="187"/>
        <v>0</v>
      </c>
      <c r="BI601" s="144">
        <f t="shared" si="188"/>
        <v>0</v>
      </c>
      <c r="BJ601" s="13" t="s">
        <v>144</v>
      </c>
      <c r="BK601" s="144">
        <f t="shared" si="189"/>
        <v>0</v>
      </c>
      <c r="BL601" s="13" t="s">
        <v>204</v>
      </c>
      <c r="BM601" s="143" t="s">
        <v>1930</v>
      </c>
    </row>
    <row r="602" spans="2:65" s="1" customFormat="1" ht="24.2" customHeight="1">
      <c r="B602" s="29"/>
      <c r="C602" s="131" t="s">
        <v>1931</v>
      </c>
      <c r="D602" s="131" t="s">
        <v>139</v>
      </c>
      <c r="E602" s="132" t="s">
        <v>1932</v>
      </c>
      <c r="F602" s="133" t="s">
        <v>1933</v>
      </c>
      <c r="G602" s="134" t="s">
        <v>354</v>
      </c>
      <c r="H602" s="135">
        <v>69</v>
      </c>
      <c r="I602" s="136"/>
      <c r="J602" s="137">
        <f t="shared" si="180"/>
        <v>0</v>
      </c>
      <c r="K602" s="138"/>
      <c r="L602" s="29"/>
      <c r="M602" s="139" t="s">
        <v>1</v>
      </c>
      <c r="N602" s="140" t="s">
        <v>48</v>
      </c>
      <c r="P602" s="141">
        <f t="shared" si="181"/>
        <v>0</v>
      </c>
      <c r="Q602" s="141">
        <v>0</v>
      </c>
      <c r="R602" s="141">
        <f t="shared" si="182"/>
        <v>0</v>
      </c>
      <c r="S602" s="141">
        <v>0</v>
      </c>
      <c r="T602" s="142">
        <f t="shared" si="183"/>
        <v>0</v>
      </c>
      <c r="AR602" s="143" t="s">
        <v>204</v>
      </c>
      <c r="AT602" s="143" t="s">
        <v>139</v>
      </c>
      <c r="AU602" s="143" t="s">
        <v>144</v>
      </c>
      <c r="AY602" s="13" t="s">
        <v>137</v>
      </c>
      <c r="BE602" s="144">
        <f t="shared" si="184"/>
        <v>0</v>
      </c>
      <c r="BF602" s="144">
        <f t="shared" si="185"/>
        <v>0</v>
      </c>
      <c r="BG602" s="144">
        <f t="shared" si="186"/>
        <v>0</v>
      </c>
      <c r="BH602" s="144">
        <f t="shared" si="187"/>
        <v>0</v>
      </c>
      <c r="BI602" s="144">
        <f t="shared" si="188"/>
        <v>0</v>
      </c>
      <c r="BJ602" s="13" t="s">
        <v>144</v>
      </c>
      <c r="BK602" s="144">
        <f t="shared" si="189"/>
        <v>0</v>
      </c>
      <c r="BL602" s="13" t="s">
        <v>204</v>
      </c>
      <c r="BM602" s="143" t="s">
        <v>1934</v>
      </c>
    </row>
    <row r="603" spans="2:65" s="1" customFormat="1" ht="24.2" customHeight="1">
      <c r="B603" s="29"/>
      <c r="C603" s="131" t="s">
        <v>1935</v>
      </c>
      <c r="D603" s="131" t="s">
        <v>139</v>
      </c>
      <c r="E603" s="132" t="s">
        <v>1936</v>
      </c>
      <c r="F603" s="133" t="s">
        <v>1937</v>
      </c>
      <c r="G603" s="134" t="s">
        <v>173</v>
      </c>
      <c r="H603" s="135">
        <v>167</v>
      </c>
      <c r="I603" s="136"/>
      <c r="J603" s="137">
        <f t="shared" si="180"/>
        <v>0</v>
      </c>
      <c r="K603" s="138"/>
      <c r="L603" s="29"/>
      <c r="M603" s="139" t="s">
        <v>1</v>
      </c>
      <c r="N603" s="140" t="s">
        <v>48</v>
      </c>
      <c r="P603" s="141">
        <f t="shared" si="181"/>
        <v>0</v>
      </c>
      <c r="Q603" s="141">
        <v>0</v>
      </c>
      <c r="R603" s="141">
        <f t="shared" si="182"/>
        <v>0</v>
      </c>
      <c r="S603" s="141">
        <v>0</v>
      </c>
      <c r="T603" s="142">
        <f t="shared" si="183"/>
        <v>0</v>
      </c>
      <c r="AR603" s="143" t="s">
        <v>204</v>
      </c>
      <c r="AT603" s="143" t="s">
        <v>139</v>
      </c>
      <c r="AU603" s="143" t="s">
        <v>144</v>
      </c>
      <c r="AY603" s="13" t="s">
        <v>137</v>
      </c>
      <c r="BE603" s="144">
        <f t="shared" si="184"/>
        <v>0</v>
      </c>
      <c r="BF603" s="144">
        <f t="shared" si="185"/>
        <v>0</v>
      </c>
      <c r="BG603" s="144">
        <f t="shared" si="186"/>
        <v>0</v>
      </c>
      <c r="BH603" s="144">
        <f t="shared" si="187"/>
        <v>0</v>
      </c>
      <c r="BI603" s="144">
        <f t="shared" si="188"/>
        <v>0</v>
      </c>
      <c r="BJ603" s="13" t="s">
        <v>144</v>
      </c>
      <c r="BK603" s="144">
        <f t="shared" si="189"/>
        <v>0</v>
      </c>
      <c r="BL603" s="13" t="s">
        <v>204</v>
      </c>
      <c r="BM603" s="143" t="s">
        <v>1938</v>
      </c>
    </row>
    <row r="604" spans="2:65" s="1" customFormat="1" ht="24.2" customHeight="1">
      <c r="B604" s="29"/>
      <c r="C604" s="131" t="s">
        <v>1939</v>
      </c>
      <c r="D604" s="131" t="s">
        <v>139</v>
      </c>
      <c r="E604" s="132" t="s">
        <v>1940</v>
      </c>
      <c r="F604" s="133" t="s">
        <v>1941</v>
      </c>
      <c r="G604" s="134" t="s">
        <v>173</v>
      </c>
      <c r="H604" s="135">
        <v>22</v>
      </c>
      <c r="I604" s="136"/>
      <c r="J604" s="137">
        <f t="shared" si="180"/>
        <v>0</v>
      </c>
      <c r="K604" s="138"/>
      <c r="L604" s="29"/>
      <c r="M604" s="139" t="s">
        <v>1</v>
      </c>
      <c r="N604" s="140" t="s">
        <v>48</v>
      </c>
      <c r="P604" s="141">
        <f t="shared" si="181"/>
        <v>0</v>
      </c>
      <c r="Q604" s="141">
        <v>0</v>
      </c>
      <c r="R604" s="141">
        <f t="shared" si="182"/>
        <v>0</v>
      </c>
      <c r="S604" s="141">
        <v>0</v>
      </c>
      <c r="T604" s="142">
        <f t="shared" si="183"/>
        <v>0</v>
      </c>
      <c r="AR604" s="143" t="s">
        <v>204</v>
      </c>
      <c r="AT604" s="143" t="s">
        <v>139</v>
      </c>
      <c r="AU604" s="143" t="s">
        <v>144</v>
      </c>
      <c r="AY604" s="13" t="s">
        <v>137</v>
      </c>
      <c r="BE604" s="144">
        <f t="shared" si="184"/>
        <v>0</v>
      </c>
      <c r="BF604" s="144">
        <f t="shared" si="185"/>
        <v>0</v>
      </c>
      <c r="BG604" s="144">
        <f t="shared" si="186"/>
        <v>0</v>
      </c>
      <c r="BH604" s="144">
        <f t="shared" si="187"/>
        <v>0</v>
      </c>
      <c r="BI604" s="144">
        <f t="shared" si="188"/>
        <v>0</v>
      </c>
      <c r="BJ604" s="13" t="s">
        <v>144</v>
      </c>
      <c r="BK604" s="144">
        <f t="shared" si="189"/>
        <v>0</v>
      </c>
      <c r="BL604" s="13" t="s">
        <v>204</v>
      </c>
      <c r="BM604" s="143" t="s">
        <v>1942</v>
      </c>
    </row>
    <row r="605" spans="2:65" s="1" customFormat="1" ht="24.2" customHeight="1">
      <c r="B605" s="29"/>
      <c r="C605" s="131" t="s">
        <v>1943</v>
      </c>
      <c r="D605" s="131" t="s">
        <v>139</v>
      </c>
      <c r="E605" s="132" t="s">
        <v>1944</v>
      </c>
      <c r="F605" s="133" t="s">
        <v>1945</v>
      </c>
      <c r="G605" s="134" t="s">
        <v>1946</v>
      </c>
      <c r="H605" s="135">
        <v>1</v>
      </c>
      <c r="I605" s="136"/>
      <c r="J605" s="137">
        <f t="shared" si="180"/>
        <v>0</v>
      </c>
      <c r="K605" s="138"/>
      <c r="L605" s="29"/>
      <c r="M605" s="139" t="s">
        <v>1</v>
      </c>
      <c r="N605" s="140" t="s">
        <v>48</v>
      </c>
      <c r="P605" s="141">
        <f t="shared" si="181"/>
        <v>0</v>
      </c>
      <c r="Q605" s="141">
        <v>0</v>
      </c>
      <c r="R605" s="141">
        <f t="shared" si="182"/>
        <v>0</v>
      </c>
      <c r="S605" s="141">
        <v>0</v>
      </c>
      <c r="T605" s="142">
        <f t="shared" si="183"/>
        <v>0</v>
      </c>
      <c r="AR605" s="143" t="s">
        <v>204</v>
      </c>
      <c r="AT605" s="143" t="s">
        <v>139</v>
      </c>
      <c r="AU605" s="143" t="s">
        <v>144</v>
      </c>
      <c r="AY605" s="13" t="s">
        <v>137</v>
      </c>
      <c r="BE605" s="144">
        <f t="shared" si="184"/>
        <v>0</v>
      </c>
      <c r="BF605" s="144">
        <f t="shared" si="185"/>
        <v>0</v>
      </c>
      <c r="BG605" s="144">
        <f t="shared" si="186"/>
        <v>0</v>
      </c>
      <c r="BH605" s="144">
        <f t="shared" si="187"/>
        <v>0</v>
      </c>
      <c r="BI605" s="144">
        <f t="shared" si="188"/>
        <v>0</v>
      </c>
      <c r="BJ605" s="13" t="s">
        <v>144</v>
      </c>
      <c r="BK605" s="144">
        <f t="shared" si="189"/>
        <v>0</v>
      </c>
      <c r="BL605" s="13" t="s">
        <v>204</v>
      </c>
      <c r="BM605" s="143" t="s">
        <v>1947</v>
      </c>
    </row>
    <row r="606" spans="2:65" s="1" customFormat="1" ht="24.2" customHeight="1">
      <c r="B606" s="29"/>
      <c r="C606" s="131" t="s">
        <v>1948</v>
      </c>
      <c r="D606" s="131" t="s">
        <v>139</v>
      </c>
      <c r="E606" s="132" t="s">
        <v>1949</v>
      </c>
      <c r="F606" s="133" t="s">
        <v>1950</v>
      </c>
      <c r="G606" s="134" t="s">
        <v>1946</v>
      </c>
      <c r="H606" s="135">
        <v>1</v>
      </c>
      <c r="I606" s="136"/>
      <c r="J606" s="137">
        <f t="shared" si="180"/>
        <v>0</v>
      </c>
      <c r="K606" s="138"/>
      <c r="L606" s="29"/>
      <c r="M606" s="139" t="s">
        <v>1</v>
      </c>
      <c r="N606" s="140" t="s">
        <v>48</v>
      </c>
      <c r="P606" s="141">
        <f t="shared" si="181"/>
        <v>0</v>
      </c>
      <c r="Q606" s="141">
        <v>0</v>
      </c>
      <c r="R606" s="141">
        <f t="shared" si="182"/>
        <v>0</v>
      </c>
      <c r="S606" s="141">
        <v>0</v>
      </c>
      <c r="T606" s="142">
        <f t="shared" si="183"/>
        <v>0</v>
      </c>
      <c r="AR606" s="143" t="s">
        <v>204</v>
      </c>
      <c r="AT606" s="143" t="s">
        <v>139</v>
      </c>
      <c r="AU606" s="143" t="s">
        <v>144</v>
      </c>
      <c r="AY606" s="13" t="s">
        <v>137</v>
      </c>
      <c r="BE606" s="144">
        <f t="shared" si="184"/>
        <v>0</v>
      </c>
      <c r="BF606" s="144">
        <f t="shared" si="185"/>
        <v>0</v>
      </c>
      <c r="BG606" s="144">
        <f t="shared" si="186"/>
        <v>0</v>
      </c>
      <c r="BH606" s="144">
        <f t="shared" si="187"/>
        <v>0</v>
      </c>
      <c r="BI606" s="144">
        <f t="shared" si="188"/>
        <v>0</v>
      </c>
      <c r="BJ606" s="13" t="s">
        <v>144</v>
      </c>
      <c r="BK606" s="144">
        <f t="shared" si="189"/>
        <v>0</v>
      </c>
      <c r="BL606" s="13" t="s">
        <v>204</v>
      </c>
      <c r="BM606" s="143" t="s">
        <v>1951</v>
      </c>
    </row>
    <row r="607" spans="2:65" s="1" customFormat="1" ht="24.2" customHeight="1">
      <c r="B607" s="29"/>
      <c r="C607" s="131" t="s">
        <v>1952</v>
      </c>
      <c r="D607" s="131" t="s">
        <v>139</v>
      </c>
      <c r="E607" s="132" t="s">
        <v>1953</v>
      </c>
      <c r="F607" s="133" t="s">
        <v>1954</v>
      </c>
      <c r="G607" s="134" t="s">
        <v>1946</v>
      </c>
      <c r="H607" s="135">
        <v>1</v>
      </c>
      <c r="I607" s="136"/>
      <c r="J607" s="137">
        <f t="shared" si="180"/>
        <v>0</v>
      </c>
      <c r="K607" s="138"/>
      <c r="L607" s="29"/>
      <c r="M607" s="139" t="s">
        <v>1</v>
      </c>
      <c r="N607" s="140" t="s">
        <v>48</v>
      </c>
      <c r="P607" s="141">
        <f t="shared" si="181"/>
        <v>0</v>
      </c>
      <c r="Q607" s="141">
        <v>0</v>
      </c>
      <c r="R607" s="141">
        <f t="shared" si="182"/>
        <v>0</v>
      </c>
      <c r="S607" s="141">
        <v>0</v>
      </c>
      <c r="T607" s="142">
        <f t="shared" si="183"/>
        <v>0</v>
      </c>
      <c r="AR607" s="143" t="s">
        <v>204</v>
      </c>
      <c r="AT607" s="143" t="s">
        <v>139</v>
      </c>
      <c r="AU607" s="143" t="s">
        <v>144</v>
      </c>
      <c r="AY607" s="13" t="s">
        <v>137</v>
      </c>
      <c r="BE607" s="144">
        <f t="shared" si="184"/>
        <v>0</v>
      </c>
      <c r="BF607" s="144">
        <f t="shared" si="185"/>
        <v>0</v>
      </c>
      <c r="BG607" s="144">
        <f t="shared" si="186"/>
        <v>0</v>
      </c>
      <c r="BH607" s="144">
        <f t="shared" si="187"/>
        <v>0</v>
      </c>
      <c r="BI607" s="144">
        <f t="shared" si="188"/>
        <v>0</v>
      </c>
      <c r="BJ607" s="13" t="s">
        <v>144</v>
      </c>
      <c r="BK607" s="144">
        <f t="shared" si="189"/>
        <v>0</v>
      </c>
      <c r="BL607" s="13" t="s">
        <v>204</v>
      </c>
      <c r="BM607" s="143" t="s">
        <v>1955</v>
      </c>
    </row>
    <row r="608" spans="2:65" s="1" customFormat="1" ht="24.2" customHeight="1">
      <c r="B608" s="29"/>
      <c r="C608" s="131" t="s">
        <v>1956</v>
      </c>
      <c r="D608" s="131" t="s">
        <v>139</v>
      </c>
      <c r="E608" s="132" t="s">
        <v>1957</v>
      </c>
      <c r="F608" s="133" t="s">
        <v>1958</v>
      </c>
      <c r="G608" s="134" t="s">
        <v>1946</v>
      </c>
      <c r="H608" s="135">
        <v>1</v>
      </c>
      <c r="I608" s="136"/>
      <c r="J608" s="137">
        <f t="shared" si="180"/>
        <v>0</v>
      </c>
      <c r="K608" s="138"/>
      <c r="L608" s="29"/>
      <c r="M608" s="139" t="s">
        <v>1</v>
      </c>
      <c r="N608" s="140" t="s">
        <v>48</v>
      </c>
      <c r="P608" s="141">
        <f t="shared" si="181"/>
        <v>0</v>
      </c>
      <c r="Q608" s="141">
        <v>0</v>
      </c>
      <c r="R608" s="141">
        <f t="shared" si="182"/>
        <v>0</v>
      </c>
      <c r="S608" s="141">
        <v>0</v>
      </c>
      <c r="T608" s="142">
        <f t="shared" si="183"/>
        <v>0</v>
      </c>
      <c r="AR608" s="143" t="s">
        <v>204</v>
      </c>
      <c r="AT608" s="143" t="s">
        <v>139</v>
      </c>
      <c r="AU608" s="143" t="s">
        <v>144</v>
      </c>
      <c r="AY608" s="13" t="s">
        <v>137</v>
      </c>
      <c r="BE608" s="144">
        <f t="shared" si="184"/>
        <v>0</v>
      </c>
      <c r="BF608" s="144">
        <f t="shared" si="185"/>
        <v>0</v>
      </c>
      <c r="BG608" s="144">
        <f t="shared" si="186"/>
        <v>0</v>
      </c>
      <c r="BH608" s="144">
        <f t="shared" si="187"/>
        <v>0</v>
      </c>
      <c r="BI608" s="144">
        <f t="shared" si="188"/>
        <v>0</v>
      </c>
      <c r="BJ608" s="13" t="s">
        <v>144</v>
      </c>
      <c r="BK608" s="144">
        <f t="shared" si="189"/>
        <v>0</v>
      </c>
      <c r="BL608" s="13" t="s">
        <v>204</v>
      </c>
      <c r="BM608" s="143" t="s">
        <v>1959</v>
      </c>
    </row>
    <row r="609" spans="2:65" s="1" customFormat="1" ht="33" customHeight="1">
      <c r="B609" s="29"/>
      <c r="C609" s="131" t="s">
        <v>1960</v>
      </c>
      <c r="D609" s="131" t="s">
        <v>139</v>
      </c>
      <c r="E609" s="132" t="s">
        <v>1961</v>
      </c>
      <c r="F609" s="133" t="s">
        <v>1962</v>
      </c>
      <c r="G609" s="134" t="s">
        <v>458</v>
      </c>
      <c r="H609" s="156"/>
      <c r="I609" s="136"/>
      <c r="J609" s="137">
        <f t="shared" si="180"/>
        <v>0</v>
      </c>
      <c r="K609" s="138"/>
      <c r="L609" s="29"/>
      <c r="M609" s="139" t="s">
        <v>1</v>
      </c>
      <c r="N609" s="140" t="s">
        <v>48</v>
      </c>
      <c r="P609" s="141">
        <f t="shared" si="181"/>
        <v>0</v>
      </c>
      <c r="Q609" s="141">
        <v>0</v>
      </c>
      <c r="R609" s="141">
        <f t="shared" si="182"/>
        <v>0</v>
      </c>
      <c r="S609" s="141">
        <v>0</v>
      </c>
      <c r="T609" s="142">
        <f t="shared" si="183"/>
        <v>0</v>
      </c>
      <c r="AR609" s="143" t="s">
        <v>204</v>
      </c>
      <c r="AT609" s="143" t="s">
        <v>139</v>
      </c>
      <c r="AU609" s="143" t="s">
        <v>144</v>
      </c>
      <c r="AY609" s="13" t="s">
        <v>137</v>
      </c>
      <c r="BE609" s="144">
        <f t="shared" si="184"/>
        <v>0</v>
      </c>
      <c r="BF609" s="144">
        <f t="shared" si="185"/>
        <v>0</v>
      </c>
      <c r="BG609" s="144">
        <f t="shared" si="186"/>
        <v>0</v>
      </c>
      <c r="BH609" s="144">
        <f t="shared" si="187"/>
        <v>0</v>
      </c>
      <c r="BI609" s="144">
        <f t="shared" si="188"/>
        <v>0</v>
      </c>
      <c r="BJ609" s="13" t="s">
        <v>144</v>
      </c>
      <c r="BK609" s="144">
        <f t="shared" si="189"/>
        <v>0</v>
      </c>
      <c r="BL609" s="13" t="s">
        <v>204</v>
      </c>
      <c r="BM609" s="143" t="s">
        <v>1963</v>
      </c>
    </row>
    <row r="610" spans="2:65" s="11" customFormat="1" ht="22.9" customHeight="1">
      <c r="B610" s="119"/>
      <c r="D610" s="120" t="s">
        <v>81</v>
      </c>
      <c r="E610" s="129" t="s">
        <v>1964</v>
      </c>
      <c r="F610" s="129" t="s">
        <v>1965</v>
      </c>
      <c r="I610" s="122"/>
      <c r="J610" s="130">
        <f>BK610</f>
        <v>0</v>
      </c>
      <c r="L610" s="119"/>
      <c r="M610" s="124"/>
      <c r="P610" s="125">
        <f>SUM(P611:P615)</f>
        <v>0</v>
      </c>
      <c r="R610" s="125">
        <f>SUM(R611:R615)</f>
        <v>2.4276593500000003</v>
      </c>
      <c r="T610" s="126">
        <f>SUM(T611:T615)</f>
        <v>0</v>
      </c>
      <c r="AR610" s="120" t="s">
        <v>144</v>
      </c>
      <c r="AT610" s="127" t="s">
        <v>81</v>
      </c>
      <c r="AU610" s="127" t="s">
        <v>87</v>
      </c>
      <c r="AY610" s="120" t="s">
        <v>137</v>
      </c>
      <c r="BK610" s="128">
        <f>SUM(BK611:BK615)</f>
        <v>0</v>
      </c>
    </row>
    <row r="611" spans="2:65" s="1" customFormat="1" ht="24.2" customHeight="1">
      <c r="B611" s="29"/>
      <c r="C611" s="131" t="s">
        <v>1966</v>
      </c>
      <c r="D611" s="131" t="s">
        <v>139</v>
      </c>
      <c r="E611" s="132" t="s">
        <v>1967</v>
      </c>
      <c r="F611" s="133" t="s">
        <v>1968</v>
      </c>
      <c r="G611" s="134" t="s">
        <v>354</v>
      </c>
      <c r="H611" s="135">
        <v>29.152000000000001</v>
      </c>
      <c r="I611" s="136"/>
      <c r="J611" s="137">
        <f>ROUND(I611*H611,2)</f>
        <v>0</v>
      </c>
      <c r="K611" s="138"/>
      <c r="L611" s="29"/>
      <c r="M611" s="139" t="s">
        <v>1</v>
      </c>
      <c r="N611" s="140" t="s">
        <v>48</v>
      </c>
      <c r="P611" s="141">
        <f>O611*H611</f>
        <v>0</v>
      </c>
      <c r="Q611" s="141">
        <v>3.4299999999999999E-3</v>
      </c>
      <c r="R611" s="141">
        <f>Q611*H611</f>
        <v>9.9991360000000001E-2</v>
      </c>
      <c r="S611" s="141">
        <v>0</v>
      </c>
      <c r="T611" s="142">
        <f>S611*H611</f>
        <v>0</v>
      </c>
      <c r="AR611" s="143" t="s">
        <v>204</v>
      </c>
      <c r="AT611" s="143" t="s">
        <v>139</v>
      </c>
      <c r="AU611" s="143" t="s">
        <v>144</v>
      </c>
      <c r="AY611" s="13" t="s">
        <v>137</v>
      </c>
      <c r="BE611" s="144">
        <f>IF(N611="základná",J611,0)</f>
        <v>0</v>
      </c>
      <c r="BF611" s="144">
        <f>IF(N611="znížená",J611,0)</f>
        <v>0</v>
      </c>
      <c r="BG611" s="144">
        <f>IF(N611="zákl. prenesená",J611,0)</f>
        <v>0</v>
      </c>
      <c r="BH611" s="144">
        <f>IF(N611="zníž. prenesená",J611,0)</f>
        <v>0</v>
      </c>
      <c r="BI611" s="144">
        <f>IF(N611="nulová",J611,0)</f>
        <v>0</v>
      </c>
      <c r="BJ611" s="13" t="s">
        <v>144</v>
      </c>
      <c r="BK611" s="144">
        <f>ROUND(I611*H611,2)</f>
        <v>0</v>
      </c>
      <c r="BL611" s="13" t="s">
        <v>204</v>
      </c>
      <c r="BM611" s="143" t="s">
        <v>1969</v>
      </c>
    </row>
    <row r="612" spans="2:65" s="1" customFormat="1" ht="16.5" customHeight="1">
      <c r="B612" s="29"/>
      <c r="C612" s="145" t="s">
        <v>1970</v>
      </c>
      <c r="D612" s="145" t="s">
        <v>225</v>
      </c>
      <c r="E612" s="146" t="s">
        <v>1971</v>
      </c>
      <c r="F612" s="147" t="s">
        <v>1972</v>
      </c>
      <c r="G612" s="148" t="s">
        <v>153</v>
      </c>
      <c r="H612" s="149">
        <v>101.06</v>
      </c>
      <c r="I612" s="150"/>
      <c r="J612" s="151">
        <f>ROUND(I612*H612,2)</f>
        <v>0</v>
      </c>
      <c r="K612" s="152"/>
      <c r="L612" s="153"/>
      <c r="M612" s="154" t="s">
        <v>1</v>
      </c>
      <c r="N612" s="155" t="s">
        <v>48</v>
      </c>
      <c r="P612" s="141">
        <f>O612*H612</f>
        <v>0</v>
      </c>
      <c r="Q612" s="141">
        <v>4.4999999999999999E-4</v>
      </c>
      <c r="R612" s="141">
        <f>Q612*H612</f>
        <v>4.5476999999999997E-2</v>
      </c>
      <c r="S612" s="141">
        <v>0</v>
      </c>
      <c r="T612" s="142">
        <f>S612*H612</f>
        <v>0</v>
      </c>
      <c r="AR612" s="143" t="s">
        <v>270</v>
      </c>
      <c r="AT612" s="143" t="s">
        <v>225</v>
      </c>
      <c r="AU612" s="143" t="s">
        <v>144</v>
      </c>
      <c r="AY612" s="13" t="s">
        <v>137</v>
      </c>
      <c r="BE612" s="144">
        <f>IF(N612="základná",J612,0)</f>
        <v>0</v>
      </c>
      <c r="BF612" s="144">
        <f>IF(N612="znížená",J612,0)</f>
        <v>0</v>
      </c>
      <c r="BG612" s="144">
        <f>IF(N612="zákl. prenesená",J612,0)</f>
        <v>0</v>
      </c>
      <c r="BH612" s="144">
        <f>IF(N612="zníž. prenesená",J612,0)</f>
        <v>0</v>
      </c>
      <c r="BI612" s="144">
        <f>IF(N612="nulová",J612,0)</f>
        <v>0</v>
      </c>
      <c r="BJ612" s="13" t="s">
        <v>144</v>
      </c>
      <c r="BK612" s="144">
        <f>ROUND(I612*H612,2)</f>
        <v>0</v>
      </c>
      <c r="BL612" s="13" t="s">
        <v>204</v>
      </c>
      <c r="BM612" s="143" t="s">
        <v>1973</v>
      </c>
    </row>
    <row r="613" spans="2:65" s="1" customFormat="1" ht="24.2" customHeight="1">
      <c r="B613" s="29"/>
      <c r="C613" s="131" t="s">
        <v>1974</v>
      </c>
      <c r="D613" s="131" t="s">
        <v>139</v>
      </c>
      <c r="E613" s="132" t="s">
        <v>1975</v>
      </c>
      <c r="F613" s="133" t="s">
        <v>1976</v>
      </c>
      <c r="G613" s="134" t="s">
        <v>173</v>
      </c>
      <c r="H613" s="135">
        <v>83.590999999999994</v>
      </c>
      <c r="I613" s="136"/>
      <c r="J613" s="137">
        <f>ROUND(I613*H613,2)</f>
        <v>0</v>
      </c>
      <c r="K613" s="138"/>
      <c r="L613" s="29"/>
      <c r="M613" s="139" t="s">
        <v>1</v>
      </c>
      <c r="N613" s="140" t="s">
        <v>48</v>
      </c>
      <c r="P613" s="141">
        <f>O613*H613</f>
        <v>0</v>
      </c>
      <c r="Q613" s="141">
        <v>3.5500000000000002E-3</v>
      </c>
      <c r="R613" s="141">
        <f>Q613*H613</f>
        <v>0.29674804999999999</v>
      </c>
      <c r="S613" s="141">
        <v>0</v>
      </c>
      <c r="T613" s="142">
        <f>S613*H613</f>
        <v>0</v>
      </c>
      <c r="AR613" s="143" t="s">
        <v>204</v>
      </c>
      <c r="AT613" s="143" t="s">
        <v>139</v>
      </c>
      <c r="AU613" s="143" t="s">
        <v>144</v>
      </c>
      <c r="AY613" s="13" t="s">
        <v>137</v>
      </c>
      <c r="BE613" s="144">
        <f>IF(N613="základná",J613,0)</f>
        <v>0</v>
      </c>
      <c r="BF613" s="144">
        <f>IF(N613="znížená",J613,0)</f>
        <v>0</v>
      </c>
      <c r="BG613" s="144">
        <f>IF(N613="zákl. prenesená",J613,0)</f>
        <v>0</v>
      </c>
      <c r="BH613" s="144">
        <f>IF(N613="zníž. prenesená",J613,0)</f>
        <v>0</v>
      </c>
      <c r="BI613" s="144">
        <f>IF(N613="nulová",J613,0)</f>
        <v>0</v>
      </c>
      <c r="BJ613" s="13" t="s">
        <v>144</v>
      </c>
      <c r="BK613" s="144">
        <f>ROUND(I613*H613,2)</f>
        <v>0</v>
      </c>
      <c r="BL613" s="13" t="s">
        <v>204</v>
      </c>
      <c r="BM613" s="143" t="s">
        <v>1977</v>
      </c>
    </row>
    <row r="614" spans="2:65" s="1" customFormat="1" ht="24.2" customHeight="1">
      <c r="B614" s="29"/>
      <c r="C614" s="145" t="s">
        <v>1978</v>
      </c>
      <c r="D614" s="145" t="s">
        <v>225</v>
      </c>
      <c r="E614" s="146" t="s">
        <v>1979</v>
      </c>
      <c r="F614" s="147" t="s">
        <v>1980</v>
      </c>
      <c r="G614" s="148" t="s">
        <v>173</v>
      </c>
      <c r="H614" s="149">
        <v>86.099000000000004</v>
      </c>
      <c r="I614" s="150"/>
      <c r="J614" s="151">
        <f>ROUND(I614*H614,2)</f>
        <v>0</v>
      </c>
      <c r="K614" s="152"/>
      <c r="L614" s="153"/>
      <c r="M614" s="154" t="s">
        <v>1</v>
      </c>
      <c r="N614" s="155" t="s">
        <v>48</v>
      </c>
      <c r="P614" s="141">
        <f>O614*H614</f>
        <v>0</v>
      </c>
      <c r="Q614" s="141">
        <v>2.3060000000000001E-2</v>
      </c>
      <c r="R614" s="141">
        <f>Q614*H614</f>
        <v>1.9854429400000002</v>
      </c>
      <c r="S614" s="141">
        <v>0</v>
      </c>
      <c r="T614" s="142">
        <f>S614*H614</f>
        <v>0</v>
      </c>
      <c r="AR614" s="143" t="s">
        <v>270</v>
      </c>
      <c r="AT614" s="143" t="s">
        <v>225</v>
      </c>
      <c r="AU614" s="143" t="s">
        <v>144</v>
      </c>
      <c r="AY614" s="13" t="s">
        <v>137</v>
      </c>
      <c r="BE614" s="144">
        <f>IF(N614="základná",J614,0)</f>
        <v>0</v>
      </c>
      <c r="BF614" s="144">
        <f>IF(N614="znížená",J614,0)</f>
        <v>0</v>
      </c>
      <c r="BG614" s="144">
        <f>IF(N614="zákl. prenesená",J614,0)</f>
        <v>0</v>
      </c>
      <c r="BH614" s="144">
        <f>IF(N614="zníž. prenesená",J614,0)</f>
        <v>0</v>
      </c>
      <c r="BI614" s="144">
        <f>IF(N614="nulová",J614,0)</f>
        <v>0</v>
      </c>
      <c r="BJ614" s="13" t="s">
        <v>144</v>
      </c>
      <c r="BK614" s="144">
        <f>ROUND(I614*H614,2)</f>
        <v>0</v>
      </c>
      <c r="BL614" s="13" t="s">
        <v>204</v>
      </c>
      <c r="BM614" s="143" t="s">
        <v>1981</v>
      </c>
    </row>
    <row r="615" spans="2:65" s="1" customFormat="1" ht="24.2" customHeight="1">
      <c r="B615" s="29"/>
      <c r="C615" s="131" t="s">
        <v>1982</v>
      </c>
      <c r="D615" s="131" t="s">
        <v>139</v>
      </c>
      <c r="E615" s="132" t="s">
        <v>1983</v>
      </c>
      <c r="F615" s="133" t="s">
        <v>1984</v>
      </c>
      <c r="G615" s="134" t="s">
        <v>458</v>
      </c>
      <c r="H615" s="156"/>
      <c r="I615" s="136"/>
      <c r="J615" s="137">
        <f>ROUND(I615*H615,2)</f>
        <v>0</v>
      </c>
      <c r="K615" s="138"/>
      <c r="L615" s="29"/>
      <c r="M615" s="139" t="s">
        <v>1</v>
      </c>
      <c r="N615" s="140" t="s">
        <v>48</v>
      </c>
      <c r="P615" s="141">
        <f>O615*H615</f>
        <v>0</v>
      </c>
      <c r="Q615" s="141">
        <v>0</v>
      </c>
      <c r="R615" s="141">
        <f>Q615*H615</f>
        <v>0</v>
      </c>
      <c r="S615" s="141">
        <v>0</v>
      </c>
      <c r="T615" s="142">
        <f>S615*H615</f>
        <v>0</v>
      </c>
      <c r="AR615" s="143" t="s">
        <v>204</v>
      </c>
      <c r="AT615" s="143" t="s">
        <v>139</v>
      </c>
      <c r="AU615" s="143" t="s">
        <v>144</v>
      </c>
      <c r="AY615" s="13" t="s">
        <v>137</v>
      </c>
      <c r="BE615" s="144">
        <f>IF(N615="základná",J615,0)</f>
        <v>0</v>
      </c>
      <c r="BF615" s="144">
        <f>IF(N615="znížená",J615,0)</f>
        <v>0</v>
      </c>
      <c r="BG615" s="144">
        <f>IF(N615="zákl. prenesená",J615,0)</f>
        <v>0</v>
      </c>
      <c r="BH615" s="144">
        <f>IF(N615="zníž. prenesená",J615,0)</f>
        <v>0</v>
      </c>
      <c r="BI615" s="144">
        <f>IF(N615="nulová",J615,0)</f>
        <v>0</v>
      </c>
      <c r="BJ615" s="13" t="s">
        <v>144</v>
      </c>
      <c r="BK615" s="144">
        <f>ROUND(I615*H615,2)</f>
        <v>0</v>
      </c>
      <c r="BL615" s="13" t="s">
        <v>204</v>
      </c>
      <c r="BM615" s="143" t="s">
        <v>1985</v>
      </c>
    </row>
    <row r="616" spans="2:65" s="11" customFormat="1" ht="22.9" customHeight="1">
      <c r="B616" s="119"/>
      <c r="D616" s="120" t="s">
        <v>81</v>
      </c>
      <c r="E616" s="129" t="s">
        <v>1986</v>
      </c>
      <c r="F616" s="129" t="s">
        <v>1987</v>
      </c>
      <c r="I616" s="122"/>
      <c r="J616" s="130">
        <f>BK616</f>
        <v>0</v>
      </c>
      <c r="L616" s="119"/>
      <c r="M616" s="124"/>
      <c r="P616" s="125">
        <f>SUM(P617:P618)</f>
        <v>0</v>
      </c>
      <c r="R616" s="125">
        <f>SUM(R617:R618)</f>
        <v>0</v>
      </c>
      <c r="T616" s="126">
        <f>SUM(T617:T618)</f>
        <v>0</v>
      </c>
      <c r="AR616" s="120" t="s">
        <v>144</v>
      </c>
      <c r="AT616" s="127" t="s">
        <v>81</v>
      </c>
      <c r="AU616" s="127" t="s">
        <v>87</v>
      </c>
      <c r="AY616" s="120" t="s">
        <v>137</v>
      </c>
      <c r="BK616" s="128">
        <f>SUM(BK617:BK618)</f>
        <v>0</v>
      </c>
    </row>
    <row r="617" spans="2:65" s="1" customFormat="1" ht="24.2" customHeight="1">
      <c r="B617" s="29"/>
      <c r="C617" s="131" t="s">
        <v>1988</v>
      </c>
      <c r="D617" s="131" t="s">
        <v>139</v>
      </c>
      <c r="E617" s="132" t="s">
        <v>1989</v>
      </c>
      <c r="F617" s="133" t="s">
        <v>1990</v>
      </c>
      <c r="G617" s="134" t="s">
        <v>354</v>
      </c>
      <c r="H617" s="135">
        <v>33.299999999999997</v>
      </c>
      <c r="I617" s="136"/>
      <c r="J617" s="137">
        <f>ROUND(I617*H617,2)</f>
        <v>0</v>
      </c>
      <c r="K617" s="138"/>
      <c r="L617" s="29"/>
      <c r="M617" s="139" t="s">
        <v>1</v>
      </c>
      <c r="N617" s="140" t="s">
        <v>48</v>
      </c>
      <c r="P617" s="141">
        <f>O617*H617</f>
        <v>0</v>
      </c>
      <c r="Q617" s="141">
        <v>0</v>
      </c>
      <c r="R617" s="141">
        <f>Q617*H617</f>
        <v>0</v>
      </c>
      <c r="S617" s="141">
        <v>0</v>
      </c>
      <c r="T617" s="142">
        <f>S617*H617</f>
        <v>0</v>
      </c>
      <c r="AR617" s="143" t="s">
        <v>204</v>
      </c>
      <c r="AT617" s="143" t="s">
        <v>139</v>
      </c>
      <c r="AU617" s="143" t="s">
        <v>144</v>
      </c>
      <c r="AY617" s="13" t="s">
        <v>137</v>
      </c>
      <c r="BE617" s="144">
        <f>IF(N617="základná",J617,0)</f>
        <v>0</v>
      </c>
      <c r="BF617" s="144">
        <f>IF(N617="znížená",J617,0)</f>
        <v>0</v>
      </c>
      <c r="BG617" s="144">
        <f>IF(N617="zákl. prenesená",J617,0)</f>
        <v>0</v>
      </c>
      <c r="BH617" s="144">
        <f>IF(N617="zníž. prenesená",J617,0)</f>
        <v>0</v>
      </c>
      <c r="BI617" s="144">
        <f>IF(N617="nulová",J617,0)</f>
        <v>0</v>
      </c>
      <c r="BJ617" s="13" t="s">
        <v>144</v>
      </c>
      <c r="BK617" s="144">
        <f>ROUND(I617*H617,2)</f>
        <v>0</v>
      </c>
      <c r="BL617" s="13" t="s">
        <v>204</v>
      </c>
      <c r="BM617" s="143" t="s">
        <v>1991</v>
      </c>
    </row>
    <row r="618" spans="2:65" s="1" customFormat="1" ht="37.9" customHeight="1">
      <c r="B618" s="29"/>
      <c r="C618" s="131" t="s">
        <v>1992</v>
      </c>
      <c r="D618" s="131" t="s">
        <v>139</v>
      </c>
      <c r="E618" s="132" t="s">
        <v>1993</v>
      </c>
      <c r="F618" s="133" t="s">
        <v>1994</v>
      </c>
      <c r="G618" s="134" t="s">
        <v>173</v>
      </c>
      <c r="H618" s="135">
        <v>27.83</v>
      </c>
      <c r="I618" s="136"/>
      <c r="J618" s="137">
        <f>ROUND(I618*H618,2)</f>
        <v>0</v>
      </c>
      <c r="K618" s="138"/>
      <c r="L618" s="29"/>
      <c r="M618" s="139" t="s">
        <v>1</v>
      </c>
      <c r="N618" s="140" t="s">
        <v>48</v>
      </c>
      <c r="P618" s="141">
        <f>O618*H618</f>
        <v>0</v>
      </c>
      <c r="Q618" s="141">
        <v>0</v>
      </c>
      <c r="R618" s="141">
        <f>Q618*H618</f>
        <v>0</v>
      </c>
      <c r="S618" s="141">
        <v>0</v>
      </c>
      <c r="T618" s="142">
        <f>S618*H618</f>
        <v>0</v>
      </c>
      <c r="AR618" s="143" t="s">
        <v>204</v>
      </c>
      <c r="AT618" s="143" t="s">
        <v>139</v>
      </c>
      <c r="AU618" s="143" t="s">
        <v>144</v>
      </c>
      <c r="AY618" s="13" t="s">
        <v>137</v>
      </c>
      <c r="BE618" s="144">
        <f>IF(N618="základná",J618,0)</f>
        <v>0</v>
      </c>
      <c r="BF618" s="144">
        <f>IF(N618="znížená",J618,0)</f>
        <v>0</v>
      </c>
      <c r="BG618" s="144">
        <f>IF(N618="zákl. prenesená",J618,0)</f>
        <v>0</v>
      </c>
      <c r="BH618" s="144">
        <f>IF(N618="zníž. prenesená",J618,0)</f>
        <v>0</v>
      </c>
      <c r="BI618" s="144">
        <f>IF(N618="nulová",J618,0)</f>
        <v>0</v>
      </c>
      <c r="BJ618" s="13" t="s">
        <v>144</v>
      </c>
      <c r="BK618" s="144">
        <f>ROUND(I618*H618,2)</f>
        <v>0</v>
      </c>
      <c r="BL618" s="13" t="s">
        <v>204</v>
      </c>
      <c r="BM618" s="143" t="s">
        <v>1995</v>
      </c>
    </row>
    <row r="619" spans="2:65" s="11" customFormat="1" ht="22.9" customHeight="1">
      <c r="B619" s="119"/>
      <c r="D619" s="120" t="s">
        <v>81</v>
      </c>
      <c r="E619" s="129" t="s">
        <v>1996</v>
      </c>
      <c r="F619" s="129" t="s">
        <v>1997</v>
      </c>
      <c r="I619" s="122"/>
      <c r="J619" s="130">
        <f>BK619</f>
        <v>0</v>
      </c>
      <c r="L619" s="119"/>
      <c r="M619" s="124"/>
      <c r="P619" s="125">
        <f>SUM(P620:P630)</f>
        <v>0</v>
      </c>
      <c r="R619" s="125">
        <f>SUM(R620:R630)</f>
        <v>1.7606270999999998</v>
      </c>
      <c r="T619" s="126">
        <f>SUM(T620:T630)</f>
        <v>0</v>
      </c>
      <c r="AR619" s="120" t="s">
        <v>144</v>
      </c>
      <c r="AT619" s="127" t="s">
        <v>81</v>
      </c>
      <c r="AU619" s="127" t="s">
        <v>87</v>
      </c>
      <c r="AY619" s="120" t="s">
        <v>137</v>
      </c>
      <c r="BK619" s="128">
        <f>SUM(BK620:BK630)</f>
        <v>0</v>
      </c>
    </row>
    <row r="620" spans="2:65" s="1" customFormat="1" ht="16.5" customHeight="1">
      <c r="B620" s="29"/>
      <c r="C620" s="131" t="s">
        <v>1998</v>
      </c>
      <c r="D620" s="131" t="s">
        <v>139</v>
      </c>
      <c r="E620" s="132" t="s">
        <v>1999</v>
      </c>
      <c r="F620" s="133" t="s">
        <v>2000</v>
      </c>
      <c r="G620" s="134" t="s">
        <v>354</v>
      </c>
      <c r="H620" s="135">
        <v>340.60199999999998</v>
      </c>
      <c r="I620" s="136"/>
      <c r="J620" s="137">
        <f t="shared" ref="J620:J630" si="190">ROUND(I620*H620,2)</f>
        <v>0</v>
      </c>
      <c r="K620" s="138"/>
      <c r="L620" s="29"/>
      <c r="M620" s="139" t="s">
        <v>1</v>
      </c>
      <c r="N620" s="140" t="s">
        <v>48</v>
      </c>
      <c r="P620" s="141">
        <f t="shared" ref="P620:P630" si="191">O620*H620</f>
        <v>0</v>
      </c>
      <c r="Q620" s="141">
        <v>0</v>
      </c>
      <c r="R620" s="141">
        <f t="shared" ref="R620:R630" si="192">Q620*H620</f>
        <v>0</v>
      </c>
      <c r="S620" s="141">
        <v>0</v>
      </c>
      <c r="T620" s="142">
        <f t="shared" ref="T620:T630" si="193">S620*H620</f>
        <v>0</v>
      </c>
      <c r="AR620" s="143" t="s">
        <v>204</v>
      </c>
      <c r="AT620" s="143" t="s">
        <v>139</v>
      </c>
      <c r="AU620" s="143" t="s">
        <v>144</v>
      </c>
      <c r="AY620" s="13" t="s">
        <v>137</v>
      </c>
      <c r="BE620" s="144">
        <f t="shared" ref="BE620:BE630" si="194">IF(N620="základná",J620,0)</f>
        <v>0</v>
      </c>
      <c r="BF620" s="144">
        <f t="shared" ref="BF620:BF630" si="195">IF(N620="znížená",J620,0)</f>
        <v>0</v>
      </c>
      <c r="BG620" s="144">
        <f t="shared" ref="BG620:BG630" si="196">IF(N620="zákl. prenesená",J620,0)</f>
        <v>0</v>
      </c>
      <c r="BH620" s="144">
        <f t="shared" ref="BH620:BH630" si="197">IF(N620="zníž. prenesená",J620,0)</f>
        <v>0</v>
      </c>
      <c r="BI620" s="144">
        <f t="shared" ref="BI620:BI630" si="198">IF(N620="nulová",J620,0)</f>
        <v>0</v>
      </c>
      <c r="BJ620" s="13" t="s">
        <v>144</v>
      </c>
      <c r="BK620" s="144">
        <f t="shared" ref="BK620:BK630" si="199">ROUND(I620*H620,2)</f>
        <v>0</v>
      </c>
      <c r="BL620" s="13" t="s">
        <v>204</v>
      </c>
      <c r="BM620" s="143" t="s">
        <v>2001</v>
      </c>
    </row>
    <row r="621" spans="2:65" s="1" customFormat="1" ht="16.5" customHeight="1">
      <c r="B621" s="29"/>
      <c r="C621" s="131" t="s">
        <v>2002</v>
      </c>
      <c r="D621" s="131" t="s">
        <v>139</v>
      </c>
      <c r="E621" s="132" t="s">
        <v>2003</v>
      </c>
      <c r="F621" s="133" t="s">
        <v>2004</v>
      </c>
      <c r="G621" s="134" t="s">
        <v>354</v>
      </c>
      <c r="H621" s="135">
        <v>364.30500000000001</v>
      </c>
      <c r="I621" s="136"/>
      <c r="J621" s="137">
        <f t="shared" si="190"/>
        <v>0</v>
      </c>
      <c r="K621" s="138"/>
      <c r="L621" s="29"/>
      <c r="M621" s="139" t="s">
        <v>1</v>
      </c>
      <c r="N621" s="140" t="s">
        <v>48</v>
      </c>
      <c r="P621" s="141">
        <f t="shared" si="191"/>
        <v>0</v>
      </c>
      <c r="Q621" s="141">
        <v>4.0000000000000003E-5</v>
      </c>
      <c r="R621" s="141">
        <f t="shared" si="192"/>
        <v>1.4572200000000002E-2</v>
      </c>
      <c r="S621" s="141">
        <v>0</v>
      </c>
      <c r="T621" s="142">
        <f t="shared" si="193"/>
        <v>0</v>
      </c>
      <c r="AR621" s="143" t="s">
        <v>204</v>
      </c>
      <c r="AT621" s="143" t="s">
        <v>139</v>
      </c>
      <c r="AU621" s="143" t="s">
        <v>144</v>
      </c>
      <c r="AY621" s="13" t="s">
        <v>137</v>
      </c>
      <c r="BE621" s="144">
        <f t="shared" si="194"/>
        <v>0</v>
      </c>
      <c r="BF621" s="144">
        <f t="shared" si="195"/>
        <v>0</v>
      </c>
      <c r="BG621" s="144">
        <f t="shared" si="196"/>
        <v>0</v>
      </c>
      <c r="BH621" s="144">
        <f t="shared" si="197"/>
        <v>0</v>
      </c>
      <c r="BI621" s="144">
        <f t="shared" si="198"/>
        <v>0</v>
      </c>
      <c r="BJ621" s="13" t="s">
        <v>144</v>
      </c>
      <c r="BK621" s="144">
        <f t="shared" si="199"/>
        <v>0</v>
      </c>
      <c r="BL621" s="13" t="s">
        <v>204</v>
      </c>
      <c r="BM621" s="143" t="s">
        <v>2005</v>
      </c>
    </row>
    <row r="622" spans="2:65" s="1" customFormat="1" ht="24.2" customHeight="1">
      <c r="B622" s="29"/>
      <c r="C622" s="131" t="s">
        <v>2006</v>
      </c>
      <c r="D622" s="131" t="s">
        <v>139</v>
      </c>
      <c r="E622" s="132" t="s">
        <v>2007</v>
      </c>
      <c r="F622" s="133" t="s">
        <v>2008</v>
      </c>
      <c r="G622" s="134" t="s">
        <v>173</v>
      </c>
      <c r="H622" s="135">
        <v>413.53</v>
      </c>
      <c r="I622" s="136"/>
      <c r="J622" s="137">
        <f t="shared" si="190"/>
        <v>0</v>
      </c>
      <c r="K622" s="138"/>
      <c r="L622" s="29"/>
      <c r="M622" s="139" t="s">
        <v>1</v>
      </c>
      <c r="N622" s="140" t="s">
        <v>48</v>
      </c>
      <c r="P622" s="141">
        <f t="shared" si="191"/>
        <v>0</v>
      </c>
      <c r="Q622" s="141">
        <v>0</v>
      </c>
      <c r="R622" s="141">
        <f t="shared" si="192"/>
        <v>0</v>
      </c>
      <c r="S622" s="141">
        <v>0</v>
      </c>
      <c r="T622" s="142">
        <f t="shared" si="193"/>
        <v>0</v>
      </c>
      <c r="AR622" s="143" t="s">
        <v>204</v>
      </c>
      <c r="AT622" s="143" t="s">
        <v>139</v>
      </c>
      <c r="AU622" s="143" t="s">
        <v>144</v>
      </c>
      <c r="AY622" s="13" t="s">
        <v>137</v>
      </c>
      <c r="BE622" s="144">
        <f t="shared" si="194"/>
        <v>0</v>
      </c>
      <c r="BF622" s="144">
        <f t="shared" si="195"/>
        <v>0</v>
      </c>
      <c r="BG622" s="144">
        <f t="shared" si="196"/>
        <v>0</v>
      </c>
      <c r="BH622" s="144">
        <f t="shared" si="197"/>
        <v>0</v>
      </c>
      <c r="BI622" s="144">
        <f t="shared" si="198"/>
        <v>0</v>
      </c>
      <c r="BJ622" s="13" t="s">
        <v>144</v>
      </c>
      <c r="BK622" s="144">
        <f t="shared" si="199"/>
        <v>0</v>
      </c>
      <c r="BL622" s="13" t="s">
        <v>204</v>
      </c>
      <c r="BM622" s="143" t="s">
        <v>2009</v>
      </c>
    </row>
    <row r="623" spans="2:65" s="1" customFormat="1" ht="24.2" customHeight="1">
      <c r="B623" s="29"/>
      <c r="C623" s="131" t="s">
        <v>2010</v>
      </c>
      <c r="D623" s="131" t="s">
        <v>139</v>
      </c>
      <c r="E623" s="132" t="s">
        <v>2011</v>
      </c>
      <c r="F623" s="133" t="s">
        <v>2012</v>
      </c>
      <c r="G623" s="134" t="s">
        <v>173</v>
      </c>
      <c r="H623" s="135">
        <v>470.64</v>
      </c>
      <c r="I623" s="136"/>
      <c r="J623" s="137">
        <f t="shared" si="190"/>
        <v>0</v>
      </c>
      <c r="K623" s="138"/>
      <c r="L623" s="29"/>
      <c r="M623" s="139" t="s">
        <v>1</v>
      </c>
      <c r="N623" s="140" t="s">
        <v>48</v>
      </c>
      <c r="P623" s="141">
        <f t="shared" si="191"/>
        <v>0</v>
      </c>
      <c r="Q623" s="141">
        <v>2.9999999999999997E-4</v>
      </c>
      <c r="R623" s="141">
        <f t="shared" si="192"/>
        <v>0.14119199999999998</v>
      </c>
      <c r="S623" s="141">
        <v>0</v>
      </c>
      <c r="T623" s="142">
        <f t="shared" si="193"/>
        <v>0</v>
      </c>
      <c r="AR623" s="143" t="s">
        <v>204</v>
      </c>
      <c r="AT623" s="143" t="s">
        <v>139</v>
      </c>
      <c r="AU623" s="143" t="s">
        <v>144</v>
      </c>
      <c r="AY623" s="13" t="s">
        <v>137</v>
      </c>
      <c r="BE623" s="144">
        <f t="shared" si="194"/>
        <v>0</v>
      </c>
      <c r="BF623" s="144">
        <f t="shared" si="195"/>
        <v>0</v>
      </c>
      <c r="BG623" s="144">
        <f t="shared" si="196"/>
        <v>0</v>
      </c>
      <c r="BH623" s="144">
        <f t="shared" si="197"/>
        <v>0</v>
      </c>
      <c r="BI623" s="144">
        <f t="shared" si="198"/>
        <v>0</v>
      </c>
      <c r="BJ623" s="13" t="s">
        <v>144</v>
      </c>
      <c r="BK623" s="144">
        <f t="shared" si="199"/>
        <v>0</v>
      </c>
      <c r="BL623" s="13" t="s">
        <v>204</v>
      </c>
      <c r="BM623" s="143" t="s">
        <v>2013</v>
      </c>
    </row>
    <row r="624" spans="2:65" s="1" customFormat="1" ht="21.75" customHeight="1">
      <c r="B624" s="29"/>
      <c r="C624" s="145" t="s">
        <v>2014</v>
      </c>
      <c r="D624" s="145" t="s">
        <v>225</v>
      </c>
      <c r="E624" s="146" t="s">
        <v>2015</v>
      </c>
      <c r="F624" s="147" t="s">
        <v>2016</v>
      </c>
      <c r="G624" s="148" t="s">
        <v>173</v>
      </c>
      <c r="H624" s="149">
        <v>499.76799999999997</v>
      </c>
      <c r="I624" s="150"/>
      <c r="J624" s="151">
        <f t="shared" si="190"/>
        <v>0</v>
      </c>
      <c r="K624" s="152"/>
      <c r="L624" s="153"/>
      <c r="M624" s="154" t="s">
        <v>1</v>
      </c>
      <c r="N624" s="155" t="s">
        <v>48</v>
      </c>
      <c r="P624" s="141">
        <f t="shared" si="191"/>
        <v>0</v>
      </c>
      <c r="Q624" s="141">
        <v>3.0000000000000001E-3</v>
      </c>
      <c r="R624" s="141">
        <f t="shared" si="192"/>
        <v>1.499304</v>
      </c>
      <c r="S624" s="141">
        <v>0</v>
      </c>
      <c r="T624" s="142">
        <f t="shared" si="193"/>
        <v>0</v>
      </c>
      <c r="AR624" s="143" t="s">
        <v>270</v>
      </c>
      <c r="AT624" s="143" t="s">
        <v>225</v>
      </c>
      <c r="AU624" s="143" t="s">
        <v>144</v>
      </c>
      <c r="AY624" s="13" t="s">
        <v>137</v>
      </c>
      <c r="BE624" s="144">
        <f t="shared" si="194"/>
        <v>0</v>
      </c>
      <c r="BF624" s="144">
        <f t="shared" si="195"/>
        <v>0</v>
      </c>
      <c r="BG624" s="144">
        <f t="shared" si="196"/>
        <v>0</v>
      </c>
      <c r="BH624" s="144">
        <f t="shared" si="197"/>
        <v>0</v>
      </c>
      <c r="BI624" s="144">
        <f t="shared" si="198"/>
        <v>0</v>
      </c>
      <c r="BJ624" s="13" t="s">
        <v>144</v>
      </c>
      <c r="BK624" s="144">
        <f t="shared" si="199"/>
        <v>0</v>
      </c>
      <c r="BL624" s="13" t="s">
        <v>204</v>
      </c>
      <c r="BM624" s="143" t="s">
        <v>2017</v>
      </c>
    </row>
    <row r="625" spans="2:65" s="1" customFormat="1" ht="24.2" customHeight="1">
      <c r="B625" s="29"/>
      <c r="C625" s="131" t="s">
        <v>2018</v>
      </c>
      <c r="D625" s="131" t="s">
        <v>139</v>
      </c>
      <c r="E625" s="132" t="s">
        <v>2019</v>
      </c>
      <c r="F625" s="133" t="s">
        <v>2020</v>
      </c>
      <c r="G625" s="134" t="s">
        <v>173</v>
      </c>
      <c r="H625" s="135">
        <v>79.47</v>
      </c>
      <c r="I625" s="136"/>
      <c r="J625" s="137">
        <f t="shared" si="190"/>
        <v>0</v>
      </c>
      <c r="K625" s="138"/>
      <c r="L625" s="29"/>
      <c r="M625" s="139" t="s">
        <v>1</v>
      </c>
      <c r="N625" s="140" t="s">
        <v>48</v>
      </c>
      <c r="P625" s="141">
        <f t="shared" si="191"/>
        <v>0</v>
      </c>
      <c r="Q625" s="141">
        <v>3.5E-4</v>
      </c>
      <c r="R625" s="141">
        <f t="shared" si="192"/>
        <v>2.7814499999999999E-2</v>
      </c>
      <c r="S625" s="141">
        <v>0</v>
      </c>
      <c r="T625" s="142">
        <f t="shared" si="193"/>
        <v>0</v>
      </c>
      <c r="AR625" s="143" t="s">
        <v>204</v>
      </c>
      <c r="AT625" s="143" t="s">
        <v>139</v>
      </c>
      <c r="AU625" s="143" t="s">
        <v>144</v>
      </c>
      <c r="AY625" s="13" t="s">
        <v>137</v>
      </c>
      <c r="BE625" s="144">
        <f t="shared" si="194"/>
        <v>0</v>
      </c>
      <c r="BF625" s="144">
        <f t="shared" si="195"/>
        <v>0</v>
      </c>
      <c r="BG625" s="144">
        <f t="shared" si="196"/>
        <v>0</v>
      </c>
      <c r="BH625" s="144">
        <f t="shared" si="197"/>
        <v>0</v>
      </c>
      <c r="BI625" s="144">
        <f t="shared" si="198"/>
        <v>0</v>
      </c>
      <c r="BJ625" s="13" t="s">
        <v>144</v>
      </c>
      <c r="BK625" s="144">
        <f t="shared" si="199"/>
        <v>0</v>
      </c>
      <c r="BL625" s="13" t="s">
        <v>204</v>
      </c>
      <c r="BM625" s="143" t="s">
        <v>2021</v>
      </c>
    </row>
    <row r="626" spans="2:65" s="1" customFormat="1" ht="24.2" customHeight="1">
      <c r="B626" s="29"/>
      <c r="C626" s="145" t="s">
        <v>2022</v>
      </c>
      <c r="D626" s="145" t="s">
        <v>225</v>
      </c>
      <c r="E626" s="146" t="s">
        <v>2023</v>
      </c>
      <c r="F626" s="147" t="s">
        <v>2024</v>
      </c>
      <c r="G626" s="148" t="s">
        <v>173</v>
      </c>
      <c r="H626" s="149">
        <v>83.444000000000003</v>
      </c>
      <c r="I626" s="150"/>
      <c r="J626" s="151">
        <f t="shared" si="190"/>
        <v>0</v>
      </c>
      <c r="K626" s="152"/>
      <c r="L626" s="153"/>
      <c r="M626" s="154" t="s">
        <v>1</v>
      </c>
      <c r="N626" s="155" t="s">
        <v>48</v>
      </c>
      <c r="P626" s="141">
        <f t="shared" si="191"/>
        <v>0</v>
      </c>
      <c r="Q626" s="141">
        <v>8.9999999999999998E-4</v>
      </c>
      <c r="R626" s="141">
        <f t="shared" si="192"/>
        <v>7.5099600000000002E-2</v>
      </c>
      <c r="S626" s="141">
        <v>0</v>
      </c>
      <c r="T626" s="142">
        <f t="shared" si="193"/>
        <v>0</v>
      </c>
      <c r="AR626" s="143" t="s">
        <v>270</v>
      </c>
      <c r="AT626" s="143" t="s">
        <v>225</v>
      </c>
      <c r="AU626" s="143" t="s">
        <v>144</v>
      </c>
      <c r="AY626" s="13" t="s">
        <v>137</v>
      </c>
      <c r="BE626" s="144">
        <f t="shared" si="194"/>
        <v>0</v>
      </c>
      <c r="BF626" s="144">
        <f t="shared" si="195"/>
        <v>0</v>
      </c>
      <c r="BG626" s="144">
        <f t="shared" si="196"/>
        <v>0</v>
      </c>
      <c r="BH626" s="144">
        <f t="shared" si="197"/>
        <v>0</v>
      </c>
      <c r="BI626" s="144">
        <f t="shared" si="198"/>
        <v>0</v>
      </c>
      <c r="BJ626" s="13" t="s">
        <v>144</v>
      </c>
      <c r="BK626" s="144">
        <f t="shared" si="199"/>
        <v>0</v>
      </c>
      <c r="BL626" s="13" t="s">
        <v>204</v>
      </c>
      <c r="BM626" s="143" t="s">
        <v>2025</v>
      </c>
    </row>
    <row r="627" spans="2:65" s="1" customFormat="1" ht="24.2" customHeight="1">
      <c r="B627" s="29"/>
      <c r="C627" s="145" t="s">
        <v>2026</v>
      </c>
      <c r="D627" s="145" t="s">
        <v>225</v>
      </c>
      <c r="E627" s="146" t="s">
        <v>2027</v>
      </c>
      <c r="F627" s="147" t="s">
        <v>2028</v>
      </c>
      <c r="G627" s="148" t="s">
        <v>153</v>
      </c>
      <c r="H627" s="149">
        <v>6</v>
      </c>
      <c r="I627" s="150"/>
      <c r="J627" s="151">
        <f t="shared" si="190"/>
        <v>0</v>
      </c>
      <c r="K627" s="152"/>
      <c r="L627" s="153"/>
      <c r="M627" s="154" t="s">
        <v>1</v>
      </c>
      <c r="N627" s="155" t="s">
        <v>48</v>
      </c>
      <c r="P627" s="141">
        <f t="shared" si="191"/>
        <v>0</v>
      </c>
      <c r="Q627" s="141">
        <v>1.0000000000000001E-5</v>
      </c>
      <c r="R627" s="141">
        <f t="shared" si="192"/>
        <v>6.0000000000000008E-5</v>
      </c>
      <c r="S627" s="141">
        <v>0</v>
      </c>
      <c r="T627" s="142">
        <f t="shared" si="193"/>
        <v>0</v>
      </c>
      <c r="AR627" s="143" t="s">
        <v>270</v>
      </c>
      <c r="AT627" s="143" t="s">
        <v>225</v>
      </c>
      <c r="AU627" s="143" t="s">
        <v>144</v>
      </c>
      <c r="AY627" s="13" t="s">
        <v>137</v>
      </c>
      <c r="BE627" s="144">
        <f t="shared" si="194"/>
        <v>0</v>
      </c>
      <c r="BF627" s="144">
        <f t="shared" si="195"/>
        <v>0</v>
      </c>
      <c r="BG627" s="144">
        <f t="shared" si="196"/>
        <v>0</v>
      </c>
      <c r="BH627" s="144">
        <f t="shared" si="197"/>
        <v>0</v>
      </c>
      <c r="BI627" s="144">
        <f t="shared" si="198"/>
        <v>0</v>
      </c>
      <c r="BJ627" s="13" t="s">
        <v>144</v>
      </c>
      <c r="BK627" s="144">
        <f t="shared" si="199"/>
        <v>0</v>
      </c>
      <c r="BL627" s="13" t="s">
        <v>204</v>
      </c>
      <c r="BM627" s="143" t="s">
        <v>2029</v>
      </c>
    </row>
    <row r="628" spans="2:65" s="1" customFormat="1" ht="24.2" customHeight="1">
      <c r="B628" s="29"/>
      <c r="C628" s="145" t="s">
        <v>2030</v>
      </c>
      <c r="D628" s="145" t="s">
        <v>225</v>
      </c>
      <c r="E628" s="146" t="s">
        <v>2031</v>
      </c>
      <c r="F628" s="147" t="s">
        <v>2032</v>
      </c>
      <c r="G628" s="148" t="s">
        <v>354</v>
      </c>
      <c r="H628" s="149">
        <v>228.48</v>
      </c>
      <c r="I628" s="150"/>
      <c r="J628" s="151">
        <f t="shared" si="190"/>
        <v>0</v>
      </c>
      <c r="K628" s="152"/>
      <c r="L628" s="153"/>
      <c r="M628" s="154" t="s">
        <v>1</v>
      </c>
      <c r="N628" s="155" t="s">
        <v>48</v>
      </c>
      <c r="P628" s="141">
        <f t="shared" si="191"/>
        <v>0</v>
      </c>
      <c r="Q628" s="141">
        <v>1.0000000000000001E-5</v>
      </c>
      <c r="R628" s="141">
        <f t="shared" si="192"/>
        <v>2.2848E-3</v>
      </c>
      <c r="S628" s="141">
        <v>0</v>
      </c>
      <c r="T628" s="142">
        <f t="shared" si="193"/>
        <v>0</v>
      </c>
      <c r="AR628" s="143" t="s">
        <v>270</v>
      </c>
      <c r="AT628" s="143" t="s">
        <v>225</v>
      </c>
      <c r="AU628" s="143" t="s">
        <v>144</v>
      </c>
      <c r="AY628" s="13" t="s">
        <v>137</v>
      </c>
      <c r="BE628" s="144">
        <f t="shared" si="194"/>
        <v>0</v>
      </c>
      <c r="BF628" s="144">
        <f t="shared" si="195"/>
        <v>0</v>
      </c>
      <c r="BG628" s="144">
        <f t="shared" si="196"/>
        <v>0</v>
      </c>
      <c r="BH628" s="144">
        <f t="shared" si="197"/>
        <v>0</v>
      </c>
      <c r="BI628" s="144">
        <f t="shared" si="198"/>
        <v>0</v>
      </c>
      <c r="BJ628" s="13" t="s">
        <v>144</v>
      </c>
      <c r="BK628" s="144">
        <f t="shared" si="199"/>
        <v>0</v>
      </c>
      <c r="BL628" s="13" t="s">
        <v>204</v>
      </c>
      <c r="BM628" s="143" t="s">
        <v>2033</v>
      </c>
    </row>
    <row r="629" spans="2:65" s="1" customFormat="1" ht="24.2" customHeight="1">
      <c r="B629" s="29"/>
      <c r="C629" s="145" t="s">
        <v>2034</v>
      </c>
      <c r="D629" s="145" t="s">
        <v>225</v>
      </c>
      <c r="E629" s="146" t="s">
        <v>2035</v>
      </c>
      <c r="F629" s="147" t="s">
        <v>2036</v>
      </c>
      <c r="G629" s="148" t="s">
        <v>232</v>
      </c>
      <c r="H629" s="149">
        <v>30</v>
      </c>
      <c r="I629" s="150"/>
      <c r="J629" s="151">
        <f t="shared" si="190"/>
        <v>0</v>
      </c>
      <c r="K629" s="152"/>
      <c r="L629" s="153"/>
      <c r="M629" s="154" t="s">
        <v>1</v>
      </c>
      <c r="N629" s="155" t="s">
        <v>48</v>
      </c>
      <c r="P629" s="141">
        <f t="shared" si="191"/>
        <v>0</v>
      </c>
      <c r="Q629" s="141">
        <v>1.0000000000000001E-5</v>
      </c>
      <c r="R629" s="141">
        <f t="shared" si="192"/>
        <v>3.0000000000000003E-4</v>
      </c>
      <c r="S629" s="141">
        <v>0</v>
      </c>
      <c r="T629" s="142">
        <f t="shared" si="193"/>
        <v>0</v>
      </c>
      <c r="AR629" s="143" t="s">
        <v>270</v>
      </c>
      <c r="AT629" s="143" t="s">
        <v>225</v>
      </c>
      <c r="AU629" s="143" t="s">
        <v>144</v>
      </c>
      <c r="AY629" s="13" t="s">
        <v>137</v>
      </c>
      <c r="BE629" s="144">
        <f t="shared" si="194"/>
        <v>0</v>
      </c>
      <c r="BF629" s="144">
        <f t="shared" si="195"/>
        <v>0</v>
      </c>
      <c r="BG629" s="144">
        <f t="shared" si="196"/>
        <v>0</v>
      </c>
      <c r="BH629" s="144">
        <f t="shared" si="197"/>
        <v>0</v>
      </c>
      <c r="BI629" s="144">
        <f t="shared" si="198"/>
        <v>0</v>
      </c>
      <c r="BJ629" s="13" t="s">
        <v>144</v>
      </c>
      <c r="BK629" s="144">
        <f t="shared" si="199"/>
        <v>0</v>
      </c>
      <c r="BL629" s="13" t="s">
        <v>204</v>
      </c>
      <c r="BM629" s="143" t="s">
        <v>2037</v>
      </c>
    </row>
    <row r="630" spans="2:65" s="1" customFormat="1" ht="24.2" customHeight="1">
      <c r="B630" s="29"/>
      <c r="C630" s="131" t="s">
        <v>2038</v>
      </c>
      <c r="D630" s="131" t="s">
        <v>139</v>
      </c>
      <c r="E630" s="132" t="s">
        <v>2039</v>
      </c>
      <c r="F630" s="133" t="s">
        <v>2040</v>
      </c>
      <c r="G630" s="134" t="s">
        <v>458</v>
      </c>
      <c r="H630" s="156"/>
      <c r="I630" s="136"/>
      <c r="J630" s="137">
        <f t="shared" si="190"/>
        <v>0</v>
      </c>
      <c r="K630" s="138"/>
      <c r="L630" s="29"/>
      <c r="M630" s="139" t="s">
        <v>1</v>
      </c>
      <c r="N630" s="140" t="s">
        <v>48</v>
      </c>
      <c r="P630" s="141">
        <f t="shared" si="191"/>
        <v>0</v>
      </c>
      <c r="Q630" s="141">
        <v>0</v>
      </c>
      <c r="R630" s="141">
        <f t="shared" si="192"/>
        <v>0</v>
      </c>
      <c r="S630" s="141">
        <v>0</v>
      </c>
      <c r="T630" s="142">
        <f t="shared" si="193"/>
        <v>0</v>
      </c>
      <c r="AR630" s="143" t="s">
        <v>204</v>
      </c>
      <c r="AT630" s="143" t="s">
        <v>139</v>
      </c>
      <c r="AU630" s="143" t="s">
        <v>144</v>
      </c>
      <c r="AY630" s="13" t="s">
        <v>137</v>
      </c>
      <c r="BE630" s="144">
        <f t="shared" si="194"/>
        <v>0</v>
      </c>
      <c r="BF630" s="144">
        <f t="shared" si="195"/>
        <v>0</v>
      </c>
      <c r="BG630" s="144">
        <f t="shared" si="196"/>
        <v>0</v>
      </c>
      <c r="BH630" s="144">
        <f t="shared" si="197"/>
        <v>0</v>
      </c>
      <c r="BI630" s="144">
        <f t="shared" si="198"/>
        <v>0</v>
      </c>
      <c r="BJ630" s="13" t="s">
        <v>144</v>
      </c>
      <c r="BK630" s="144">
        <f t="shared" si="199"/>
        <v>0</v>
      </c>
      <c r="BL630" s="13" t="s">
        <v>204</v>
      </c>
      <c r="BM630" s="143" t="s">
        <v>2041</v>
      </c>
    </row>
    <row r="631" spans="2:65" s="11" customFormat="1" ht="22.9" customHeight="1">
      <c r="B631" s="119"/>
      <c r="D631" s="120" t="s">
        <v>81</v>
      </c>
      <c r="E631" s="129" t="s">
        <v>2042</v>
      </c>
      <c r="F631" s="129" t="s">
        <v>2043</v>
      </c>
      <c r="I631" s="122"/>
      <c r="J631" s="130">
        <f>BK631</f>
        <v>0</v>
      </c>
      <c r="L631" s="119"/>
      <c r="M631" s="124"/>
      <c r="P631" s="125">
        <f>SUM(P632:P634)</f>
        <v>0</v>
      </c>
      <c r="R631" s="125">
        <f>SUM(R632:R634)</f>
        <v>7.1694177999999997</v>
      </c>
      <c r="T631" s="126">
        <f>SUM(T632:T634)</f>
        <v>0</v>
      </c>
      <c r="AR631" s="120" t="s">
        <v>144</v>
      </c>
      <c r="AT631" s="127" t="s">
        <v>81</v>
      </c>
      <c r="AU631" s="127" t="s">
        <v>87</v>
      </c>
      <c r="AY631" s="120" t="s">
        <v>137</v>
      </c>
      <c r="BK631" s="128">
        <f>SUM(BK632:BK634)</f>
        <v>0</v>
      </c>
    </row>
    <row r="632" spans="2:65" s="1" customFormat="1" ht="24.2" customHeight="1">
      <c r="B632" s="29"/>
      <c r="C632" s="131" t="s">
        <v>2044</v>
      </c>
      <c r="D632" s="131" t="s">
        <v>139</v>
      </c>
      <c r="E632" s="132" t="s">
        <v>2045</v>
      </c>
      <c r="F632" s="133" t="s">
        <v>2046</v>
      </c>
      <c r="G632" s="134" t="s">
        <v>173</v>
      </c>
      <c r="H632" s="135">
        <v>290.26</v>
      </c>
      <c r="I632" s="136"/>
      <c r="J632" s="137">
        <f>ROUND(I632*H632,2)</f>
        <v>0</v>
      </c>
      <c r="K632" s="138"/>
      <c r="L632" s="29"/>
      <c r="M632" s="139" t="s">
        <v>1</v>
      </c>
      <c r="N632" s="140" t="s">
        <v>48</v>
      </c>
      <c r="P632" s="141">
        <f>O632*H632</f>
        <v>0</v>
      </c>
      <c r="Q632" s="141">
        <v>3.2799999999999999E-3</v>
      </c>
      <c r="R632" s="141">
        <f>Q632*H632</f>
        <v>0.95205279999999992</v>
      </c>
      <c r="S632" s="141">
        <v>0</v>
      </c>
      <c r="T632" s="142">
        <f>S632*H632</f>
        <v>0</v>
      </c>
      <c r="AR632" s="143" t="s">
        <v>204</v>
      </c>
      <c r="AT632" s="143" t="s">
        <v>139</v>
      </c>
      <c r="AU632" s="143" t="s">
        <v>144</v>
      </c>
      <c r="AY632" s="13" t="s">
        <v>137</v>
      </c>
      <c r="BE632" s="144">
        <f>IF(N632="základná",J632,0)</f>
        <v>0</v>
      </c>
      <c r="BF632" s="144">
        <f>IF(N632="znížená",J632,0)</f>
        <v>0</v>
      </c>
      <c r="BG632" s="144">
        <f>IF(N632="zákl. prenesená",J632,0)</f>
        <v>0</v>
      </c>
      <c r="BH632" s="144">
        <f>IF(N632="zníž. prenesená",J632,0)</f>
        <v>0</v>
      </c>
      <c r="BI632" s="144">
        <f>IF(N632="nulová",J632,0)</f>
        <v>0</v>
      </c>
      <c r="BJ632" s="13" t="s">
        <v>144</v>
      </c>
      <c r="BK632" s="144">
        <f>ROUND(I632*H632,2)</f>
        <v>0</v>
      </c>
      <c r="BL632" s="13" t="s">
        <v>204</v>
      </c>
      <c r="BM632" s="143" t="s">
        <v>2047</v>
      </c>
    </row>
    <row r="633" spans="2:65" s="1" customFormat="1" ht="24.2" customHeight="1">
      <c r="B633" s="29"/>
      <c r="C633" s="145" t="s">
        <v>2048</v>
      </c>
      <c r="D633" s="145" t="s">
        <v>225</v>
      </c>
      <c r="E633" s="146" t="s">
        <v>2049</v>
      </c>
      <c r="F633" s="147" t="s">
        <v>2050</v>
      </c>
      <c r="G633" s="148" t="s">
        <v>173</v>
      </c>
      <c r="H633" s="149">
        <v>296.065</v>
      </c>
      <c r="I633" s="150"/>
      <c r="J633" s="151">
        <f>ROUND(I633*H633,2)</f>
        <v>0</v>
      </c>
      <c r="K633" s="152"/>
      <c r="L633" s="153"/>
      <c r="M633" s="154" t="s">
        <v>1</v>
      </c>
      <c r="N633" s="155" t="s">
        <v>48</v>
      </c>
      <c r="P633" s="141">
        <f>O633*H633</f>
        <v>0</v>
      </c>
      <c r="Q633" s="141">
        <v>2.1000000000000001E-2</v>
      </c>
      <c r="R633" s="141">
        <f>Q633*H633</f>
        <v>6.217365</v>
      </c>
      <c r="S633" s="141">
        <v>0</v>
      </c>
      <c r="T633" s="142">
        <f>S633*H633</f>
        <v>0</v>
      </c>
      <c r="AR633" s="143" t="s">
        <v>270</v>
      </c>
      <c r="AT633" s="143" t="s">
        <v>225</v>
      </c>
      <c r="AU633" s="143" t="s">
        <v>144</v>
      </c>
      <c r="AY633" s="13" t="s">
        <v>137</v>
      </c>
      <c r="BE633" s="144">
        <f>IF(N633="základná",J633,0)</f>
        <v>0</v>
      </c>
      <c r="BF633" s="144">
        <f>IF(N633="znížená",J633,0)</f>
        <v>0</v>
      </c>
      <c r="BG633" s="144">
        <f>IF(N633="zákl. prenesená",J633,0)</f>
        <v>0</v>
      </c>
      <c r="BH633" s="144">
        <f>IF(N633="zníž. prenesená",J633,0)</f>
        <v>0</v>
      </c>
      <c r="BI633" s="144">
        <f>IF(N633="nulová",J633,0)</f>
        <v>0</v>
      </c>
      <c r="BJ633" s="13" t="s">
        <v>144</v>
      </c>
      <c r="BK633" s="144">
        <f>ROUND(I633*H633,2)</f>
        <v>0</v>
      </c>
      <c r="BL633" s="13" t="s">
        <v>204</v>
      </c>
      <c r="BM633" s="143" t="s">
        <v>2051</v>
      </c>
    </row>
    <row r="634" spans="2:65" s="1" customFormat="1" ht="24.2" customHeight="1">
      <c r="B634" s="29"/>
      <c r="C634" s="131" t="s">
        <v>2052</v>
      </c>
      <c r="D634" s="131" t="s">
        <v>139</v>
      </c>
      <c r="E634" s="132" t="s">
        <v>2053</v>
      </c>
      <c r="F634" s="133" t="s">
        <v>2054</v>
      </c>
      <c r="G634" s="134" t="s">
        <v>458</v>
      </c>
      <c r="H634" s="156"/>
      <c r="I634" s="136"/>
      <c r="J634" s="137">
        <f>ROUND(I634*H634,2)</f>
        <v>0</v>
      </c>
      <c r="K634" s="138"/>
      <c r="L634" s="29"/>
      <c r="M634" s="139" t="s">
        <v>1</v>
      </c>
      <c r="N634" s="140" t="s">
        <v>48</v>
      </c>
      <c r="P634" s="141">
        <f>O634*H634</f>
        <v>0</v>
      </c>
      <c r="Q634" s="141">
        <v>0</v>
      </c>
      <c r="R634" s="141">
        <f>Q634*H634</f>
        <v>0</v>
      </c>
      <c r="S634" s="141">
        <v>0</v>
      </c>
      <c r="T634" s="142">
        <f>S634*H634</f>
        <v>0</v>
      </c>
      <c r="AR634" s="143" t="s">
        <v>204</v>
      </c>
      <c r="AT634" s="143" t="s">
        <v>139</v>
      </c>
      <c r="AU634" s="143" t="s">
        <v>144</v>
      </c>
      <c r="AY634" s="13" t="s">
        <v>137</v>
      </c>
      <c r="BE634" s="144">
        <f>IF(N634="základná",J634,0)</f>
        <v>0</v>
      </c>
      <c r="BF634" s="144">
        <f>IF(N634="znížená",J634,0)</f>
        <v>0</v>
      </c>
      <c r="BG634" s="144">
        <f>IF(N634="zákl. prenesená",J634,0)</f>
        <v>0</v>
      </c>
      <c r="BH634" s="144">
        <f>IF(N634="zníž. prenesená",J634,0)</f>
        <v>0</v>
      </c>
      <c r="BI634" s="144">
        <f>IF(N634="nulová",J634,0)</f>
        <v>0</v>
      </c>
      <c r="BJ634" s="13" t="s">
        <v>144</v>
      </c>
      <c r="BK634" s="144">
        <f>ROUND(I634*H634,2)</f>
        <v>0</v>
      </c>
      <c r="BL634" s="13" t="s">
        <v>204</v>
      </c>
      <c r="BM634" s="143" t="s">
        <v>2055</v>
      </c>
    </row>
    <row r="635" spans="2:65" s="11" customFormat="1" ht="22.9" customHeight="1">
      <c r="B635" s="119"/>
      <c r="D635" s="120" t="s">
        <v>81</v>
      </c>
      <c r="E635" s="129" t="s">
        <v>2056</v>
      </c>
      <c r="F635" s="129" t="s">
        <v>2057</v>
      </c>
      <c r="I635" s="122"/>
      <c r="J635" s="130">
        <f>BK635</f>
        <v>0</v>
      </c>
      <c r="L635" s="119"/>
      <c r="M635" s="124"/>
      <c r="P635" s="125">
        <f>SUM(P636:P637)</f>
        <v>0</v>
      </c>
      <c r="R635" s="125">
        <f>SUM(R636:R637)</f>
        <v>5.1598800000000004E-3</v>
      </c>
      <c r="T635" s="126">
        <f>SUM(T636:T637)</f>
        <v>0</v>
      </c>
      <c r="AR635" s="120" t="s">
        <v>144</v>
      </c>
      <c r="AT635" s="127" t="s">
        <v>81</v>
      </c>
      <c r="AU635" s="127" t="s">
        <v>87</v>
      </c>
      <c r="AY635" s="120" t="s">
        <v>137</v>
      </c>
      <c r="BK635" s="128">
        <f>SUM(BK636:BK637)</f>
        <v>0</v>
      </c>
    </row>
    <row r="636" spans="2:65" s="1" customFormat="1" ht="24.2" customHeight="1">
      <c r="B636" s="29"/>
      <c r="C636" s="131" t="s">
        <v>2058</v>
      </c>
      <c r="D636" s="131" t="s">
        <v>139</v>
      </c>
      <c r="E636" s="132" t="s">
        <v>2059</v>
      </c>
      <c r="F636" s="133" t="s">
        <v>2060</v>
      </c>
      <c r="G636" s="134" t="s">
        <v>173</v>
      </c>
      <c r="H636" s="135">
        <v>5.883</v>
      </c>
      <c r="I636" s="136"/>
      <c r="J636" s="137">
        <f>ROUND(I636*H636,2)</f>
        <v>0</v>
      </c>
      <c r="K636" s="138"/>
      <c r="L636" s="29"/>
      <c r="M636" s="139" t="s">
        <v>1</v>
      </c>
      <c r="N636" s="140" t="s">
        <v>48</v>
      </c>
      <c r="P636" s="141">
        <f>O636*H636</f>
        <v>0</v>
      </c>
      <c r="Q636" s="141">
        <v>3.3E-4</v>
      </c>
      <c r="R636" s="141">
        <f>Q636*H636</f>
        <v>1.9413900000000001E-3</v>
      </c>
      <c r="S636" s="141">
        <v>0</v>
      </c>
      <c r="T636" s="142">
        <f>S636*H636</f>
        <v>0</v>
      </c>
      <c r="AR636" s="143" t="s">
        <v>204</v>
      </c>
      <c r="AT636" s="143" t="s">
        <v>139</v>
      </c>
      <c r="AU636" s="143" t="s">
        <v>144</v>
      </c>
      <c r="AY636" s="13" t="s">
        <v>137</v>
      </c>
      <c r="BE636" s="144">
        <f>IF(N636="základná",J636,0)</f>
        <v>0</v>
      </c>
      <c r="BF636" s="144">
        <f>IF(N636="znížená",J636,0)</f>
        <v>0</v>
      </c>
      <c r="BG636" s="144">
        <f>IF(N636="zákl. prenesená",J636,0)</f>
        <v>0</v>
      </c>
      <c r="BH636" s="144">
        <f>IF(N636="zníž. prenesená",J636,0)</f>
        <v>0</v>
      </c>
      <c r="BI636" s="144">
        <f>IF(N636="nulová",J636,0)</f>
        <v>0</v>
      </c>
      <c r="BJ636" s="13" t="s">
        <v>144</v>
      </c>
      <c r="BK636" s="144">
        <f>ROUND(I636*H636,2)</f>
        <v>0</v>
      </c>
      <c r="BL636" s="13" t="s">
        <v>204</v>
      </c>
      <c r="BM636" s="143" t="s">
        <v>2061</v>
      </c>
    </row>
    <row r="637" spans="2:65" s="1" customFormat="1" ht="24.2" customHeight="1">
      <c r="B637" s="29"/>
      <c r="C637" s="131" t="s">
        <v>2062</v>
      </c>
      <c r="D637" s="131" t="s">
        <v>139</v>
      </c>
      <c r="E637" s="132" t="s">
        <v>2063</v>
      </c>
      <c r="F637" s="133" t="s">
        <v>2064</v>
      </c>
      <c r="G637" s="134" t="s">
        <v>173</v>
      </c>
      <c r="H637" s="135">
        <v>9.7530000000000001</v>
      </c>
      <c r="I637" s="136"/>
      <c r="J637" s="137">
        <f>ROUND(I637*H637,2)</f>
        <v>0</v>
      </c>
      <c r="K637" s="138"/>
      <c r="L637" s="29"/>
      <c r="M637" s="139" t="s">
        <v>1</v>
      </c>
      <c r="N637" s="140" t="s">
        <v>48</v>
      </c>
      <c r="P637" s="141">
        <f>O637*H637</f>
        <v>0</v>
      </c>
      <c r="Q637" s="141">
        <v>3.3E-4</v>
      </c>
      <c r="R637" s="141">
        <f>Q637*H637</f>
        <v>3.2184900000000001E-3</v>
      </c>
      <c r="S637" s="141">
        <v>0</v>
      </c>
      <c r="T637" s="142">
        <f>S637*H637</f>
        <v>0</v>
      </c>
      <c r="AR637" s="143" t="s">
        <v>204</v>
      </c>
      <c r="AT637" s="143" t="s">
        <v>139</v>
      </c>
      <c r="AU637" s="143" t="s">
        <v>144</v>
      </c>
      <c r="AY637" s="13" t="s">
        <v>137</v>
      </c>
      <c r="BE637" s="144">
        <f>IF(N637="základná",J637,0)</f>
        <v>0</v>
      </c>
      <c r="BF637" s="144">
        <f>IF(N637="znížená",J637,0)</f>
        <v>0</v>
      </c>
      <c r="BG637" s="144">
        <f>IF(N637="zákl. prenesená",J637,0)</f>
        <v>0</v>
      </c>
      <c r="BH637" s="144">
        <f>IF(N637="zníž. prenesená",J637,0)</f>
        <v>0</v>
      </c>
      <c r="BI637" s="144">
        <f>IF(N637="nulová",J637,0)</f>
        <v>0</v>
      </c>
      <c r="BJ637" s="13" t="s">
        <v>144</v>
      </c>
      <c r="BK637" s="144">
        <f>ROUND(I637*H637,2)</f>
        <v>0</v>
      </c>
      <c r="BL637" s="13" t="s">
        <v>204</v>
      </c>
      <c r="BM637" s="143" t="s">
        <v>2065</v>
      </c>
    </row>
    <row r="638" spans="2:65" s="11" customFormat="1" ht="22.9" customHeight="1">
      <c r="B638" s="119"/>
      <c r="D638" s="120" t="s">
        <v>81</v>
      </c>
      <c r="E638" s="129" t="s">
        <v>2066</v>
      </c>
      <c r="F638" s="129" t="s">
        <v>2067</v>
      </c>
      <c r="I638" s="122"/>
      <c r="J638" s="130">
        <f>BK638</f>
        <v>0</v>
      </c>
      <c r="L638" s="119"/>
      <c r="M638" s="124"/>
      <c r="P638" s="125">
        <f>SUM(P639:P641)</f>
        <v>0</v>
      </c>
      <c r="R638" s="125">
        <f>SUM(R639:R641)</f>
        <v>0.60947960999999995</v>
      </c>
      <c r="T638" s="126">
        <f>SUM(T639:T641)</f>
        <v>0</v>
      </c>
      <c r="AR638" s="120" t="s">
        <v>144</v>
      </c>
      <c r="AT638" s="127" t="s">
        <v>81</v>
      </c>
      <c r="AU638" s="127" t="s">
        <v>87</v>
      </c>
      <c r="AY638" s="120" t="s">
        <v>137</v>
      </c>
      <c r="BK638" s="128">
        <f>SUM(BK639:BK641)</f>
        <v>0</v>
      </c>
    </row>
    <row r="639" spans="2:65" s="1" customFormat="1" ht="24.2" customHeight="1">
      <c r="B639" s="29"/>
      <c r="C639" s="131" t="s">
        <v>2068</v>
      </c>
      <c r="D639" s="131" t="s">
        <v>139</v>
      </c>
      <c r="E639" s="132" t="s">
        <v>2069</v>
      </c>
      <c r="F639" s="133" t="s">
        <v>2070</v>
      </c>
      <c r="G639" s="134" t="s">
        <v>173</v>
      </c>
      <c r="H639" s="135">
        <v>1203.606</v>
      </c>
      <c r="I639" s="136"/>
      <c r="J639" s="137">
        <f>ROUND(I639*H639,2)</f>
        <v>0</v>
      </c>
      <c r="K639" s="138"/>
      <c r="L639" s="29"/>
      <c r="M639" s="139" t="s">
        <v>1</v>
      </c>
      <c r="N639" s="140" t="s">
        <v>48</v>
      </c>
      <c r="P639" s="141">
        <f>O639*H639</f>
        <v>0</v>
      </c>
      <c r="Q639" s="141">
        <v>0</v>
      </c>
      <c r="R639" s="141">
        <f>Q639*H639</f>
        <v>0</v>
      </c>
      <c r="S639" s="141">
        <v>0</v>
      </c>
      <c r="T639" s="142">
        <f>S639*H639</f>
        <v>0</v>
      </c>
      <c r="AR639" s="143" t="s">
        <v>204</v>
      </c>
      <c r="AT639" s="143" t="s">
        <v>139</v>
      </c>
      <c r="AU639" s="143" t="s">
        <v>144</v>
      </c>
      <c r="AY639" s="13" t="s">
        <v>137</v>
      </c>
      <c r="BE639" s="144">
        <f>IF(N639="základná",J639,0)</f>
        <v>0</v>
      </c>
      <c r="BF639" s="144">
        <f>IF(N639="znížená",J639,0)</f>
        <v>0</v>
      </c>
      <c r="BG639" s="144">
        <f>IF(N639="zákl. prenesená",J639,0)</f>
        <v>0</v>
      </c>
      <c r="BH639" s="144">
        <f>IF(N639="zníž. prenesená",J639,0)</f>
        <v>0</v>
      </c>
      <c r="BI639" s="144">
        <f>IF(N639="nulová",J639,0)</f>
        <v>0</v>
      </c>
      <c r="BJ639" s="13" t="s">
        <v>144</v>
      </c>
      <c r="BK639" s="144">
        <f>ROUND(I639*H639,2)</f>
        <v>0</v>
      </c>
      <c r="BL639" s="13" t="s">
        <v>204</v>
      </c>
      <c r="BM639" s="143" t="s">
        <v>2071</v>
      </c>
    </row>
    <row r="640" spans="2:65" s="1" customFormat="1" ht="24.2" customHeight="1">
      <c r="B640" s="29"/>
      <c r="C640" s="131" t="s">
        <v>2072</v>
      </c>
      <c r="D640" s="131" t="s">
        <v>139</v>
      </c>
      <c r="E640" s="132" t="s">
        <v>2073</v>
      </c>
      <c r="F640" s="133" t="s">
        <v>2074</v>
      </c>
      <c r="G640" s="134" t="s">
        <v>173</v>
      </c>
      <c r="H640" s="135">
        <v>1732.3420000000001</v>
      </c>
      <c r="I640" s="136"/>
      <c r="J640" s="137">
        <f>ROUND(I640*H640,2)</f>
        <v>0</v>
      </c>
      <c r="K640" s="138"/>
      <c r="L640" s="29"/>
      <c r="M640" s="139" t="s">
        <v>1</v>
      </c>
      <c r="N640" s="140" t="s">
        <v>48</v>
      </c>
      <c r="P640" s="141">
        <f>O640*H640</f>
        <v>0</v>
      </c>
      <c r="Q640" s="141">
        <v>1.2999999999999999E-4</v>
      </c>
      <c r="R640" s="141">
        <f>Q640*H640</f>
        <v>0.22520446</v>
      </c>
      <c r="S640" s="141">
        <v>0</v>
      </c>
      <c r="T640" s="142">
        <f>S640*H640</f>
        <v>0</v>
      </c>
      <c r="AR640" s="143" t="s">
        <v>204</v>
      </c>
      <c r="AT640" s="143" t="s">
        <v>139</v>
      </c>
      <c r="AU640" s="143" t="s">
        <v>144</v>
      </c>
      <c r="AY640" s="13" t="s">
        <v>137</v>
      </c>
      <c r="BE640" s="144">
        <f>IF(N640="základná",J640,0)</f>
        <v>0</v>
      </c>
      <c r="BF640" s="144">
        <f>IF(N640="znížená",J640,0)</f>
        <v>0</v>
      </c>
      <c r="BG640" s="144">
        <f>IF(N640="zákl. prenesená",J640,0)</f>
        <v>0</v>
      </c>
      <c r="BH640" s="144">
        <f>IF(N640="zníž. prenesená",J640,0)</f>
        <v>0</v>
      </c>
      <c r="BI640" s="144">
        <f>IF(N640="nulová",J640,0)</f>
        <v>0</v>
      </c>
      <c r="BJ640" s="13" t="s">
        <v>144</v>
      </c>
      <c r="BK640" s="144">
        <f>ROUND(I640*H640,2)</f>
        <v>0</v>
      </c>
      <c r="BL640" s="13" t="s">
        <v>204</v>
      </c>
      <c r="BM640" s="143" t="s">
        <v>2075</v>
      </c>
    </row>
    <row r="641" spans="2:65" s="1" customFormat="1" ht="37.9" customHeight="1">
      <c r="B641" s="29"/>
      <c r="C641" s="131" t="s">
        <v>2076</v>
      </c>
      <c r="D641" s="131" t="s">
        <v>139</v>
      </c>
      <c r="E641" s="132" t="s">
        <v>2077</v>
      </c>
      <c r="F641" s="133" t="s">
        <v>2078</v>
      </c>
      <c r="G641" s="134" t="s">
        <v>173</v>
      </c>
      <c r="H641" s="135">
        <v>1097.9290000000001</v>
      </c>
      <c r="I641" s="136"/>
      <c r="J641" s="137">
        <f>ROUND(I641*H641,2)</f>
        <v>0</v>
      </c>
      <c r="K641" s="138"/>
      <c r="L641" s="29"/>
      <c r="M641" s="139" t="s">
        <v>1</v>
      </c>
      <c r="N641" s="140" t="s">
        <v>48</v>
      </c>
      <c r="P641" s="141">
        <f>O641*H641</f>
        <v>0</v>
      </c>
      <c r="Q641" s="141">
        <v>3.5E-4</v>
      </c>
      <c r="R641" s="141">
        <f>Q641*H641</f>
        <v>0.38427515000000001</v>
      </c>
      <c r="S641" s="141">
        <v>0</v>
      </c>
      <c r="T641" s="142">
        <f>S641*H641</f>
        <v>0</v>
      </c>
      <c r="AR641" s="143" t="s">
        <v>204</v>
      </c>
      <c r="AT641" s="143" t="s">
        <v>139</v>
      </c>
      <c r="AU641" s="143" t="s">
        <v>144</v>
      </c>
      <c r="AY641" s="13" t="s">
        <v>137</v>
      </c>
      <c r="BE641" s="144">
        <f>IF(N641="základná",J641,0)</f>
        <v>0</v>
      </c>
      <c r="BF641" s="144">
        <f>IF(N641="znížená",J641,0)</f>
        <v>0</v>
      </c>
      <c r="BG641" s="144">
        <f>IF(N641="zákl. prenesená",J641,0)</f>
        <v>0</v>
      </c>
      <c r="BH641" s="144">
        <f>IF(N641="zníž. prenesená",J641,0)</f>
        <v>0</v>
      </c>
      <c r="BI641" s="144">
        <f>IF(N641="nulová",J641,0)</f>
        <v>0</v>
      </c>
      <c r="BJ641" s="13" t="s">
        <v>144</v>
      </c>
      <c r="BK641" s="144">
        <f>ROUND(I641*H641,2)</f>
        <v>0</v>
      </c>
      <c r="BL641" s="13" t="s">
        <v>204</v>
      </c>
      <c r="BM641" s="143" t="s">
        <v>2079</v>
      </c>
    </row>
    <row r="642" spans="2:65" s="11" customFormat="1" ht="22.9" customHeight="1">
      <c r="B642" s="119"/>
      <c r="D642" s="120" t="s">
        <v>81</v>
      </c>
      <c r="E642" s="129" t="s">
        <v>2080</v>
      </c>
      <c r="F642" s="129" t="s">
        <v>2081</v>
      </c>
      <c r="I642" s="122"/>
      <c r="J642" s="130">
        <f>BK642</f>
        <v>0</v>
      </c>
      <c r="L642" s="119"/>
      <c r="M642" s="124"/>
      <c r="P642" s="125">
        <f>SUM(P643:P811)</f>
        <v>0</v>
      </c>
      <c r="R642" s="125">
        <f>SUM(R643:R811)</f>
        <v>0</v>
      </c>
      <c r="T642" s="126">
        <f>SUM(T643:T811)</f>
        <v>0</v>
      </c>
      <c r="AR642" s="120" t="s">
        <v>149</v>
      </c>
      <c r="AT642" s="127" t="s">
        <v>81</v>
      </c>
      <c r="AU642" s="127" t="s">
        <v>87</v>
      </c>
      <c r="AY642" s="120" t="s">
        <v>137</v>
      </c>
      <c r="BK642" s="128">
        <f>SUM(BK643:BK811)</f>
        <v>0</v>
      </c>
    </row>
    <row r="643" spans="2:65" s="1" customFormat="1" ht="24.2" customHeight="1">
      <c r="B643" s="29"/>
      <c r="C643" s="131" t="s">
        <v>2082</v>
      </c>
      <c r="D643" s="131" t="s">
        <v>139</v>
      </c>
      <c r="E643" s="132" t="s">
        <v>2083</v>
      </c>
      <c r="F643" s="133" t="s">
        <v>2084</v>
      </c>
      <c r="G643" s="134" t="s">
        <v>354</v>
      </c>
      <c r="H643" s="135">
        <v>250</v>
      </c>
      <c r="I643" s="136"/>
      <c r="J643" s="137">
        <f t="shared" ref="J643:J674" si="200">ROUND(I643*H643,2)</f>
        <v>0</v>
      </c>
      <c r="K643" s="138"/>
      <c r="L643" s="29"/>
      <c r="M643" s="139" t="s">
        <v>1</v>
      </c>
      <c r="N643" s="140" t="s">
        <v>48</v>
      </c>
      <c r="P643" s="141">
        <f t="shared" ref="P643:P674" si="201">O643*H643</f>
        <v>0</v>
      </c>
      <c r="Q643" s="141">
        <v>0</v>
      </c>
      <c r="R643" s="141">
        <f t="shared" ref="R643:R674" si="202">Q643*H643</f>
        <v>0</v>
      </c>
      <c r="S643" s="141">
        <v>0</v>
      </c>
      <c r="T643" s="142">
        <f t="shared" ref="T643:T674" si="203">S643*H643</f>
        <v>0</v>
      </c>
      <c r="AR643" s="143" t="s">
        <v>397</v>
      </c>
      <c r="AT643" s="143" t="s">
        <v>139</v>
      </c>
      <c r="AU643" s="143" t="s">
        <v>144</v>
      </c>
      <c r="AY643" s="13" t="s">
        <v>137</v>
      </c>
      <c r="BE643" s="144">
        <f t="shared" ref="BE643:BE674" si="204">IF(N643="základná",J643,0)</f>
        <v>0</v>
      </c>
      <c r="BF643" s="144">
        <f t="shared" ref="BF643:BF674" si="205">IF(N643="znížená",J643,0)</f>
        <v>0</v>
      </c>
      <c r="BG643" s="144">
        <f t="shared" ref="BG643:BG674" si="206">IF(N643="zákl. prenesená",J643,0)</f>
        <v>0</v>
      </c>
      <c r="BH643" s="144">
        <f t="shared" ref="BH643:BH674" si="207">IF(N643="zníž. prenesená",J643,0)</f>
        <v>0</v>
      </c>
      <c r="BI643" s="144">
        <f t="shared" ref="BI643:BI674" si="208">IF(N643="nulová",J643,0)</f>
        <v>0</v>
      </c>
      <c r="BJ643" s="13" t="s">
        <v>144</v>
      </c>
      <c r="BK643" s="144">
        <f t="shared" ref="BK643:BK674" si="209">ROUND(I643*H643,2)</f>
        <v>0</v>
      </c>
      <c r="BL643" s="13" t="s">
        <v>397</v>
      </c>
      <c r="BM643" s="143" t="s">
        <v>2085</v>
      </c>
    </row>
    <row r="644" spans="2:65" s="1" customFormat="1" ht="24.2" customHeight="1">
      <c r="B644" s="29"/>
      <c r="C644" s="131" t="s">
        <v>2086</v>
      </c>
      <c r="D644" s="131" t="s">
        <v>139</v>
      </c>
      <c r="E644" s="132" t="s">
        <v>2087</v>
      </c>
      <c r="F644" s="133" t="s">
        <v>2088</v>
      </c>
      <c r="G644" s="134" t="s">
        <v>354</v>
      </c>
      <c r="H644" s="135">
        <v>180</v>
      </c>
      <c r="I644" s="136"/>
      <c r="J644" s="137">
        <f t="shared" si="200"/>
        <v>0</v>
      </c>
      <c r="K644" s="138"/>
      <c r="L644" s="29"/>
      <c r="M644" s="139" t="s">
        <v>1</v>
      </c>
      <c r="N644" s="140" t="s">
        <v>48</v>
      </c>
      <c r="P644" s="141">
        <f t="shared" si="201"/>
        <v>0</v>
      </c>
      <c r="Q644" s="141">
        <v>0</v>
      </c>
      <c r="R644" s="141">
        <f t="shared" si="202"/>
        <v>0</v>
      </c>
      <c r="S644" s="141">
        <v>0</v>
      </c>
      <c r="T644" s="142">
        <f t="shared" si="203"/>
        <v>0</v>
      </c>
      <c r="AR644" s="143" t="s">
        <v>397</v>
      </c>
      <c r="AT644" s="143" t="s">
        <v>139</v>
      </c>
      <c r="AU644" s="143" t="s">
        <v>144</v>
      </c>
      <c r="AY644" s="13" t="s">
        <v>137</v>
      </c>
      <c r="BE644" s="144">
        <f t="shared" si="204"/>
        <v>0</v>
      </c>
      <c r="BF644" s="144">
        <f t="shared" si="205"/>
        <v>0</v>
      </c>
      <c r="BG644" s="144">
        <f t="shared" si="206"/>
        <v>0</v>
      </c>
      <c r="BH644" s="144">
        <f t="shared" si="207"/>
        <v>0</v>
      </c>
      <c r="BI644" s="144">
        <f t="shared" si="208"/>
        <v>0</v>
      </c>
      <c r="BJ644" s="13" t="s">
        <v>144</v>
      </c>
      <c r="BK644" s="144">
        <f t="shared" si="209"/>
        <v>0</v>
      </c>
      <c r="BL644" s="13" t="s">
        <v>397</v>
      </c>
      <c r="BM644" s="143" t="s">
        <v>2089</v>
      </c>
    </row>
    <row r="645" spans="2:65" s="1" customFormat="1" ht="24.2" customHeight="1">
      <c r="B645" s="29"/>
      <c r="C645" s="131" t="s">
        <v>2090</v>
      </c>
      <c r="D645" s="131" t="s">
        <v>139</v>
      </c>
      <c r="E645" s="132" t="s">
        <v>2091</v>
      </c>
      <c r="F645" s="133" t="s">
        <v>2092</v>
      </c>
      <c r="G645" s="134" t="s">
        <v>354</v>
      </c>
      <c r="H645" s="135">
        <v>80</v>
      </c>
      <c r="I645" s="136"/>
      <c r="J645" s="137">
        <f t="shared" si="200"/>
        <v>0</v>
      </c>
      <c r="K645" s="138"/>
      <c r="L645" s="29"/>
      <c r="M645" s="139" t="s">
        <v>1</v>
      </c>
      <c r="N645" s="140" t="s">
        <v>48</v>
      </c>
      <c r="P645" s="141">
        <f t="shared" si="201"/>
        <v>0</v>
      </c>
      <c r="Q645" s="141">
        <v>0</v>
      </c>
      <c r="R645" s="141">
        <f t="shared" si="202"/>
        <v>0</v>
      </c>
      <c r="S645" s="141">
        <v>0</v>
      </c>
      <c r="T645" s="142">
        <f t="shared" si="203"/>
        <v>0</v>
      </c>
      <c r="AR645" s="143" t="s">
        <v>397</v>
      </c>
      <c r="AT645" s="143" t="s">
        <v>139</v>
      </c>
      <c r="AU645" s="143" t="s">
        <v>144</v>
      </c>
      <c r="AY645" s="13" t="s">
        <v>137</v>
      </c>
      <c r="BE645" s="144">
        <f t="shared" si="204"/>
        <v>0</v>
      </c>
      <c r="BF645" s="144">
        <f t="shared" si="205"/>
        <v>0</v>
      </c>
      <c r="BG645" s="144">
        <f t="shared" si="206"/>
        <v>0</v>
      </c>
      <c r="BH645" s="144">
        <f t="shared" si="207"/>
        <v>0</v>
      </c>
      <c r="BI645" s="144">
        <f t="shared" si="208"/>
        <v>0</v>
      </c>
      <c r="BJ645" s="13" t="s">
        <v>144</v>
      </c>
      <c r="BK645" s="144">
        <f t="shared" si="209"/>
        <v>0</v>
      </c>
      <c r="BL645" s="13" t="s">
        <v>397</v>
      </c>
      <c r="BM645" s="143" t="s">
        <v>2093</v>
      </c>
    </row>
    <row r="646" spans="2:65" s="1" customFormat="1" ht="24.2" customHeight="1">
      <c r="B646" s="29"/>
      <c r="C646" s="131" t="s">
        <v>2094</v>
      </c>
      <c r="D646" s="131" t="s">
        <v>139</v>
      </c>
      <c r="E646" s="132" t="s">
        <v>2095</v>
      </c>
      <c r="F646" s="133" t="s">
        <v>2096</v>
      </c>
      <c r="G646" s="134" t="s">
        <v>354</v>
      </c>
      <c r="H646" s="135">
        <v>2.5</v>
      </c>
      <c r="I646" s="136"/>
      <c r="J646" s="137">
        <f t="shared" si="200"/>
        <v>0</v>
      </c>
      <c r="K646" s="138"/>
      <c r="L646" s="29"/>
      <c r="M646" s="139" t="s">
        <v>1</v>
      </c>
      <c r="N646" s="140" t="s">
        <v>48</v>
      </c>
      <c r="P646" s="141">
        <f t="shared" si="201"/>
        <v>0</v>
      </c>
      <c r="Q646" s="141">
        <v>0</v>
      </c>
      <c r="R646" s="141">
        <f t="shared" si="202"/>
        <v>0</v>
      </c>
      <c r="S646" s="141">
        <v>0</v>
      </c>
      <c r="T646" s="142">
        <f t="shared" si="203"/>
        <v>0</v>
      </c>
      <c r="AR646" s="143" t="s">
        <v>397</v>
      </c>
      <c r="AT646" s="143" t="s">
        <v>139</v>
      </c>
      <c r="AU646" s="143" t="s">
        <v>144</v>
      </c>
      <c r="AY646" s="13" t="s">
        <v>137</v>
      </c>
      <c r="BE646" s="144">
        <f t="shared" si="204"/>
        <v>0</v>
      </c>
      <c r="BF646" s="144">
        <f t="shared" si="205"/>
        <v>0</v>
      </c>
      <c r="BG646" s="144">
        <f t="shared" si="206"/>
        <v>0</v>
      </c>
      <c r="BH646" s="144">
        <f t="shared" si="207"/>
        <v>0</v>
      </c>
      <c r="BI646" s="144">
        <f t="shared" si="208"/>
        <v>0</v>
      </c>
      <c r="BJ646" s="13" t="s">
        <v>144</v>
      </c>
      <c r="BK646" s="144">
        <f t="shared" si="209"/>
        <v>0</v>
      </c>
      <c r="BL646" s="13" t="s">
        <v>397</v>
      </c>
      <c r="BM646" s="143" t="s">
        <v>2097</v>
      </c>
    </row>
    <row r="647" spans="2:65" s="1" customFormat="1" ht="24.2" customHeight="1">
      <c r="B647" s="29"/>
      <c r="C647" s="131" t="s">
        <v>2098</v>
      </c>
      <c r="D647" s="131" t="s">
        <v>139</v>
      </c>
      <c r="E647" s="132" t="s">
        <v>2099</v>
      </c>
      <c r="F647" s="133" t="s">
        <v>2100</v>
      </c>
      <c r="G647" s="134" t="s">
        <v>153</v>
      </c>
      <c r="H647" s="135">
        <v>15</v>
      </c>
      <c r="I647" s="136"/>
      <c r="J647" s="137">
        <f t="shared" si="200"/>
        <v>0</v>
      </c>
      <c r="K647" s="138"/>
      <c r="L647" s="29"/>
      <c r="M647" s="139" t="s">
        <v>1</v>
      </c>
      <c r="N647" s="140" t="s">
        <v>48</v>
      </c>
      <c r="P647" s="141">
        <f t="shared" si="201"/>
        <v>0</v>
      </c>
      <c r="Q647" s="141">
        <v>0</v>
      </c>
      <c r="R647" s="141">
        <f t="shared" si="202"/>
        <v>0</v>
      </c>
      <c r="S647" s="141">
        <v>0</v>
      </c>
      <c r="T647" s="142">
        <f t="shared" si="203"/>
        <v>0</v>
      </c>
      <c r="AR647" s="143" t="s">
        <v>397</v>
      </c>
      <c r="AT647" s="143" t="s">
        <v>139</v>
      </c>
      <c r="AU647" s="143" t="s">
        <v>144</v>
      </c>
      <c r="AY647" s="13" t="s">
        <v>137</v>
      </c>
      <c r="BE647" s="144">
        <f t="shared" si="204"/>
        <v>0</v>
      </c>
      <c r="BF647" s="144">
        <f t="shared" si="205"/>
        <v>0</v>
      </c>
      <c r="BG647" s="144">
        <f t="shared" si="206"/>
        <v>0</v>
      </c>
      <c r="BH647" s="144">
        <f t="shared" si="207"/>
        <v>0</v>
      </c>
      <c r="BI647" s="144">
        <f t="shared" si="208"/>
        <v>0</v>
      </c>
      <c r="BJ647" s="13" t="s">
        <v>144</v>
      </c>
      <c r="BK647" s="144">
        <f t="shared" si="209"/>
        <v>0</v>
      </c>
      <c r="BL647" s="13" t="s">
        <v>397</v>
      </c>
      <c r="BM647" s="143" t="s">
        <v>2101</v>
      </c>
    </row>
    <row r="648" spans="2:65" s="1" customFormat="1" ht="24.2" customHeight="1">
      <c r="B648" s="29"/>
      <c r="C648" s="131" t="s">
        <v>2102</v>
      </c>
      <c r="D648" s="131" t="s">
        <v>139</v>
      </c>
      <c r="E648" s="132" t="s">
        <v>2103</v>
      </c>
      <c r="F648" s="133" t="s">
        <v>2104</v>
      </c>
      <c r="G648" s="134" t="s">
        <v>153</v>
      </c>
      <c r="H648" s="135">
        <v>8</v>
      </c>
      <c r="I648" s="136"/>
      <c r="J648" s="137">
        <f t="shared" si="200"/>
        <v>0</v>
      </c>
      <c r="K648" s="138"/>
      <c r="L648" s="29"/>
      <c r="M648" s="139" t="s">
        <v>1</v>
      </c>
      <c r="N648" s="140" t="s">
        <v>48</v>
      </c>
      <c r="P648" s="141">
        <f t="shared" si="201"/>
        <v>0</v>
      </c>
      <c r="Q648" s="141">
        <v>0</v>
      </c>
      <c r="R648" s="141">
        <f t="shared" si="202"/>
        <v>0</v>
      </c>
      <c r="S648" s="141">
        <v>0</v>
      </c>
      <c r="T648" s="142">
        <f t="shared" si="203"/>
        <v>0</v>
      </c>
      <c r="AR648" s="143" t="s">
        <v>397</v>
      </c>
      <c r="AT648" s="143" t="s">
        <v>139</v>
      </c>
      <c r="AU648" s="143" t="s">
        <v>144</v>
      </c>
      <c r="AY648" s="13" t="s">
        <v>137</v>
      </c>
      <c r="BE648" s="144">
        <f t="shared" si="204"/>
        <v>0</v>
      </c>
      <c r="BF648" s="144">
        <f t="shared" si="205"/>
        <v>0</v>
      </c>
      <c r="BG648" s="144">
        <f t="shared" si="206"/>
        <v>0</v>
      </c>
      <c r="BH648" s="144">
        <f t="shared" si="207"/>
        <v>0</v>
      </c>
      <c r="BI648" s="144">
        <f t="shared" si="208"/>
        <v>0</v>
      </c>
      <c r="BJ648" s="13" t="s">
        <v>144</v>
      </c>
      <c r="BK648" s="144">
        <f t="shared" si="209"/>
        <v>0</v>
      </c>
      <c r="BL648" s="13" t="s">
        <v>397</v>
      </c>
      <c r="BM648" s="143" t="s">
        <v>2105</v>
      </c>
    </row>
    <row r="649" spans="2:65" s="1" customFormat="1" ht="24.2" customHeight="1">
      <c r="B649" s="29"/>
      <c r="C649" s="131" t="s">
        <v>2106</v>
      </c>
      <c r="D649" s="131" t="s">
        <v>139</v>
      </c>
      <c r="E649" s="132" t="s">
        <v>2107</v>
      </c>
      <c r="F649" s="133" t="s">
        <v>2108</v>
      </c>
      <c r="G649" s="134" t="s">
        <v>153</v>
      </c>
      <c r="H649" s="135">
        <v>5</v>
      </c>
      <c r="I649" s="136"/>
      <c r="J649" s="137">
        <f t="shared" si="200"/>
        <v>0</v>
      </c>
      <c r="K649" s="138"/>
      <c r="L649" s="29"/>
      <c r="M649" s="139" t="s">
        <v>1</v>
      </c>
      <c r="N649" s="140" t="s">
        <v>48</v>
      </c>
      <c r="P649" s="141">
        <f t="shared" si="201"/>
        <v>0</v>
      </c>
      <c r="Q649" s="141">
        <v>0</v>
      </c>
      <c r="R649" s="141">
        <f t="shared" si="202"/>
        <v>0</v>
      </c>
      <c r="S649" s="141">
        <v>0</v>
      </c>
      <c r="T649" s="142">
        <f t="shared" si="203"/>
        <v>0</v>
      </c>
      <c r="AR649" s="143" t="s">
        <v>397</v>
      </c>
      <c r="AT649" s="143" t="s">
        <v>139</v>
      </c>
      <c r="AU649" s="143" t="s">
        <v>144</v>
      </c>
      <c r="AY649" s="13" t="s">
        <v>137</v>
      </c>
      <c r="BE649" s="144">
        <f t="shared" si="204"/>
        <v>0</v>
      </c>
      <c r="BF649" s="144">
        <f t="shared" si="205"/>
        <v>0</v>
      </c>
      <c r="BG649" s="144">
        <f t="shared" si="206"/>
        <v>0</v>
      </c>
      <c r="BH649" s="144">
        <f t="shared" si="207"/>
        <v>0</v>
      </c>
      <c r="BI649" s="144">
        <f t="shared" si="208"/>
        <v>0</v>
      </c>
      <c r="BJ649" s="13" t="s">
        <v>144</v>
      </c>
      <c r="BK649" s="144">
        <f t="shared" si="209"/>
        <v>0</v>
      </c>
      <c r="BL649" s="13" t="s">
        <v>397</v>
      </c>
      <c r="BM649" s="143" t="s">
        <v>2109</v>
      </c>
    </row>
    <row r="650" spans="2:65" s="1" customFormat="1" ht="24.2" customHeight="1">
      <c r="B650" s="29"/>
      <c r="C650" s="131" t="s">
        <v>2110</v>
      </c>
      <c r="D650" s="131" t="s">
        <v>139</v>
      </c>
      <c r="E650" s="132" t="s">
        <v>2111</v>
      </c>
      <c r="F650" s="133" t="s">
        <v>2112</v>
      </c>
      <c r="G650" s="134" t="s">
        <v>153</v>
      </c>
      <c r="H650" s="135">
        <v>8</v>
      </c>
      <c r="I650" s="136"/>
      <c r="J650" s="137">
        <f t="shared" si="200"/>
        <v>0</v>
      </c>
      <c r="K650" s="138"/>
      <c r="L650" s="29"/>
      <c r="M650" s="139" t="s">
        <v>1</v>
      </c>
      <c r="N650" s="140" t="s">
        <v>48</v>
      </c>
      <c r="P650" s="141">
        <f t="shared" si="201"/>
        <v>0</v>
      </c>
      <c r="Q650" s="141">
        <v>0</v>
      </c>
      <c r="R650" s="141">
        <f t="shared" si="202"/>
        <v>0</v>
      </c>
      <c r="S650" s="141">
        <v>0</v>
      </c>
      <c r="T650" s="142">
        <f t="shared" si="203"/>
        <v>0</v>
      </c>
      <c r="AR650" s="143" t="s">
        <v>397</v>
      </c>
      <c r="AT650" s="143" t="s">
        <v>139</v>
      </c>
      <c r="AU650" s="143" t="s">
        <v>144</v>
      </c>
      <c r="AY650" s="13" t="s">
        <v>137</v>
      </c>
      <c r="BE650" s="144">
        <f t="shared" si="204"/>
        <v>0</v>
      </c>
      <c r="BF650" s="144">
        <f t="shared" si="205"/>
        <v>0</v>
      </c>
      <c r="BG650" s="144">
        <f t="shared" si="206"/>
        <v>0</v>
      </c>
      <c r="BH650" s="144">
        <f t="shared" si="207"/>
        <v>0</v>
      </c>
      <c r="BI650" s="144">
        <f t="shared" si="208"/>
        <v>0</v>
      </c>
      <c r="BJ650" s="13" t="s">
        <v>144</v>
      </c>
      <c r="BK650" s="144">
        <f t="shared" si="209"/>
        <v>0</v>
      </c>
      <c r="BL650" s="13" t="s">
        <v>397</v>
      </c>
      <c r="BM650" s="143" t="s">
        <v>2113</v>
      </c>
    </row>
    <row r="651" spans="2:65" s="1" customFormat="1" ht="24.2" customHeight="1">
      <c r="B651" s="29"/>
      <c r="C651" s="131" t="s">
        <v>2114</v>
      </c>
      <c r="D651" s="131" t="s">
        <v>139</v>
      </c>
      <c r="E651" s="132" t="s">
        <v>2115</v>
      </c>
      <c r="F651" s="133" t="s">
        <v>2116</v>
      </c>
      <c r="G651" s="134" t="s">
        <v>354</v>
      </c>
      <c r="H651" s="135">
        <v>570</v>
      </c>
      <c r="I651" s="136"/>
      <c r="J651" s="137">
        <f t="shared" si="200"/>
        <v>0</v>
      </c>
      <c r="K651" s="138"/>
      <c r="L651" s="29"/>
      <c r="M651" s="139" t="s">
        <v>1</v>
      </c>
      <c r="N651" s="140" t="s">
        <v>48</v>
      </c>
      <c r="P651" s="141">
        <f t="shared" si="201"/>
        <v>0</v>
      </c>
      <c r="Q651" s="141">
        <v>0</v>
      </c>
      <c r="R651" s="141">
        <f t="shared" si="202"/>
        <v>0</v>
      </c>
      <c r="S651" s="141">
        <v>0</v>
      </c>
      <c r="T651" s="142">
        <f t="shared" si="203"/>
        <v>0</v>
      </c>
      <c r="AR651" s="143" t="s">
        <v>397</v>
      </c>
      <c r="AT651" s="143" t="s">
        <v>139</v>
      </c>
      <c r="AU651" s="143" t="s">
        <v>144</v>
      </c>
      <c r="AY651" s="13" t="s">
        <v>137</v>
      </c>
      <c r="BE651" s="144">
        <f t="shared" si="204"/>
        <v>0</v>
      </c>
      <c r="BF651" s="144">
        <f t="shared" si="205"/>
        <v>0</v>
      </c>
      <c r="BG651" s="144">
        <f t="shared" si="206"/>
        <v>0</v>
      </c>
      <c r="BH651" s="144">
        <f t="shared" si="207"/>
        <v>0</v>
      </c>
      <c r="BI651" s="144">
        <f t="shared" si="208"/>
        <v>0</v>
      </c>
      <c r="BJ651" s="13" t="s">
        <v>144</v>
      </c>
      <c r="BK651" s="144">
        <f t="shared" si="209"/>
        <v>0</v>
      </c>
      <c r="BL651" s="13" t="s">
        <v>397</v>
      </c>
      <c r="BM651" s="143" t="s">
        <v>2117</v>
      </c>
    </row>
    <row r="652" spans="2:65" s="1" customFormat="1" ht="24.2" customHeight="1">
      <c r="B652" s="29"/>
      <c r="C652" s="131" t="s">
        <v>2118</v>
      </c>
      <c r="D652" s="131" t="s">
        <v>139</v>
      </c>
      <c r="E652" s="132" t="s">
        <v>2119</v>
      </c>
      <c r="F652" s="133" t="s">
        <v>2120</v>
      </c>
      <c r="G652" s="134" t="s">
        <v>354</v>
      </c>
      <c r="H652" s="135">
        <v>275</v>
      </c>
      <c r="I652" s="136"/>
      <c r="J652" s="137">
        <f t="shared" si="200"/>
        <v>0</v>
      </c>
      <c r="K652" s="138"/>
      <c r="L652" s="29"/>
      <c r="M652" s="139" t="s">
        <v>1</v>
      </c>
      <c r="N652" s="140" t="s">
        <v>48</v>
      </c>
      <c r="P652" s="141">
        <f t="shared" si="201"/>
        <v>0</v>
      </c>
      <c r="Q652" s="141">
        <v>0</v>
      </c>
      <c r="R652" s="141">
        <f t="shared" si="202"/>
        <v>0</v>
      </c>
      <c r="S652" s="141">
        <v>0</v>
      </c>
      <c r="T652" s="142">
        <f t="shared" si="203"/>
        <v>0</v>
      </c>
      <c r="AR652" s="143" t="s">
        <v>397</v>
      </c>
      <c r="AT652" s="143" t="s">
        <v>139</v>
      </c>
      <c r="AU652" s="143" t="s">
        <v>144</v>
      </c>
      <c r="AY652" s="13" t="s">
        <v>137</v>
      </c>
      <c r="BE652" s="144">
        <f t="shared" si="204"/>
        <v>0</v>
      </c>
      <c r="BF652" s="144">
        <f t="shared" si="205"/>
        <v>0</v>
      </c>
      <c r="BG652" s="144">
        <f t="shared" si="206"/>
        <v>0</v>
      </c>
      <c r="BH652" s="144">
        <f t="shared" si="207"/>
        <v>0</v>
      </c>
      <c r="BI652" s="144">
        <f t="shared" si="208"/>
        <v>0</v>
      </c>
      <c r="BJ652" s="13" t="s">
        <v>144</v>
      </c>
      <c r="BK652" s="144">
        <f t="shared" si="209"/>
        <v>0</v>
      </c>
      <c r="BL652" s="13" t="s">
        <v>397</v>
      </c>
      <c r="BM652" s="143" t="s">
        <v>2121</v>
      </c>
    </row>
    <row r="653" spans="2:65" s="1" customFormat="1" ht="24.2" customHeight="1">
      <c r="B653" s="29"/>
      <c r="C653" s="131" t="s">
        <v>2122</v>
      </c>
      <c r="D653" s="131" t="s">
        <v>139</v>
      </c>
      <c r="E653" s="132" t="s">
        <v>2123</v>
      </c>
      <c r="F653" s="133" t="s">
        <v>2124</v>
      </c>
      <c r="G653" s="134" t="s">
        <v>354</v>
      </c>
      <c r="H653" s="135">
        <v>5</v>
      </c>
      <c r="I653" s="136"/>
      <c r="J653" s="137">
        <f t="shared" si="200"/>
        <v>0</v>
      </c>
      <c r="K653" s="138"/>
      <c r="L653" s="29"/>
      <c r="M653" s="139" t="s">
        <v>1</v>
      </c>
      <c r="N653" s="140" t="s">
        <v>48</v>
      </c>
      <c r="P653" s="141">
        <f t="shared" si="201"/>
        <v>0</v>
      </c>
      <c r="Q653" s="141">
        <v>0</v>
      </c>
      <c r="R653" s="141">
        <f t="shared" si="202"/>
        <v>0</v>
      </c>
      <c r="S653" s="141">
        <v>0</v>
      </c>
      <c r="T653" s="142">
        <f t="shared" si="203"/>
        <v>0</v>
      </c>
      <c r="AR653" s="143" t="s">
        <v>397</v>
      </c>
      <c r="AT653" s="143" t="s">
        <v>139</v>
      </c>
      <c r="AU653" s="143" t="s">
        <v>144</v>
      </c>
      <c r="AY653" s="13" t="s">
        <v>137</v>
      </c>
      <c r="BE653" s="144">
        <f t="shared" si="204"/>
        <v>0</v>
      </c>
      <c r="BF653" s="144">
        <f t="shared" si="205"/>
        <v>0</v>
      </c>
      <c r="BG653" s="144">
        <f t="shared" si="206"/>
        <v>0</v>
      </c>
      <c r="BH653" s="144">
        <f t="shared" si="207"/>
        <v>0</v>
      </c>
      <c r="BI653" s="144">
        <f t="shared" si="208"/>
        <v>0</v>
      </c>
      <c r="BJ653" s="13" t="s">
        <v>144</v>
      </c>
      <c r="BK653" s="144">
        <f t="shared" si="209"/>
        <v>0</v>
      </c>
      <c r="BL653" s="13" t="s">
        <v>397</v>
      </c>
      <c r="BM653" s="143" t="s">
        <v>2125</v>
      </c>
    </row>
    <row r="654" spans="2:65" s="1" customFormat="1" ht="24.2" customHeight="1">
      <c r="B654" s="29"/>
      <c r="C654" s="131" t="s">
        <v>2126</v>
      </c>
      <c r="D654" s="131" t="s">
        <v>139</v>
      </c>
      <c r="E654" s="132" t="s">
        <v>2127</v>
      </c>
      <c r="F654" s="133" t="s">
        <v>2128</v>
      </c>
      <c r="G654" s="134" t="s">
        <v>354</v>
      </c>
      <c r="H654" s="135">
        <v>170</v>
      </c>
      <c r="I654" s="136"/>
      <c r="J654" s="137">
        <f t="shared" si="200"/>
        <v>0</v>
      </c>
      <c r="K654" s="138"/>
      <c r="L654" s="29"/>
      <c r="M654" s="139" t="s">
        <v>1</v>
      </c>
      <c r="N654" s="140" t="s">
        <v>48</v>
      </c>
      <c r="P654" s="141">
        <f t="shared" si="201"/>
        <v>0</v>
      </c>
      <c r="Q654" s="141">
        <v>0</v>
      </c>
      <c r="R654" s="141">
        <f t="shared" si="202"/>
        <v>0</v>
      </c>
      <c r="S654" s="141">
        <v>0</v>
      </c>
      <c r="T654" s="142">
        <f t="shared" si="203"/>
        <v>0</v>
      </c>
      <c r="AR654" s="143" t="s">
        <v>397</v>
      </c>
      <c r="AT654" s="143" t="s">
        <v>139</v>
      </c>
      <c r="AU654" s="143" t="s">
        <v>144</v>
      </c>
      <c r="AY654" s="13" t="s">
        <v>137</v>
      </c>
      <c r="BE654" s="144">
        <f t="shared" si="204"/>
        <v>0</v>
      </c>
      <c r="BF654" s="144">
        <f t="shared" si="205"/>
        <v>0</v>
      </c>
      <c r="BG654" s="144">
        <f t="shared" si="206"/>
        <v>0</v>
      </c>
      <c r="BH654" s="144">
        <f t="shared" si="207"/>
        <v>0</v>
      </c>
      <c r="BI654" s="144">
        <f t="shared" si="208"/>
        <v>0</v>
      </c>
      <c r="BJ654" s="13" t="s">
        <v>144</v>
      </c>
      <c r="BK654" s="144">
        <f t="shared" si="209"/>
        <v>0</v>
      </c>
      <c r="BL654" s="13" t="s">
        <v>397</v>
      </c>
      <c r="BM654" s="143" t="s">
        <v>2129</v>
      </c>
    </row>
    <row r="655" spans="2:65" s="1" customFormat="1" ht="24.2" customHeight="1">
      <c r="B655" s="29"/>
      <c r="C655" s="131" t="s">
        <v>2130</v>
      </c>
      <c r="D655" s="131" t="s">
        <v>139</v>
      </c>
      <c r="E655" s="132" t="s">
        <v>2131</v>
      </c>
      <c r="F655" s="133" t="s">
        <v>2132</v>
      </c>
      <c r="G655" s="134" t="s">
        <v>2133</v>
      </c>
      <c r="H655" s="135">
        <v>2</v>
      </c>
      <c r="I655" s="136"/>
      <c r="J655" s="137">
        <f t="shared" si="200"/>
        <v>0</v>
      </c>
      <c r="K655" s="138"/>
      <c r="L655" s="29"/>
      <c r="M655" s="139" t="s">
        <v>1</v>
      </c>
      <c r="N655" s="140" t="s">
        <v>48</v>
      </c>
      <c r="P655" s="141">
        <f t="shared" si="201"/>
        <v>0</v>
      </c>
      <c r="Q655" s="141">
        <v>0</v>
      </c>
      <c r="R655" s="141">
        <f t="shared" si="202"/>
        <v>0</v>
      </c>
      <c r="S655" s="141">
        <v>0</v>
      </c>
      <c r="T655" s="142">
        <f t="shared" si="203"/>
        <v>0</v>
      </c>
      <c r="AR655" s="143" t="s">
        <v>397</v>
      </c>
      <c r="AT655" s="143" t="s">
        <v>139</v>
      </c>
      <c r="AU655" s="143" t="s">
        <v>144</v>
      </c>
      <c r="AY655" s="13" t="s">
        <v>137</v>
      </c>
      <c r="BE655" s="144">
        <f t="shared" si="204"/>
        <v>0</v>
      </c>
      <c r="BF655" s="144">
        <f t="shared" si="205"/>
        <v>0</v>
      </c>
      <c r="BG655" s="144">
        <f t="shared" si="206"/>
        <v>0</v>
      </c>
      <c r="BH655" s="144">
        <f t="shared" si="207"/>
        <v>0</v>
      </c>
      <c r="BI655" s="144">
        <f t="shared" si="208"/>
        <v>0</v>
      </c>
      <c r="BJ655" s="13" t="s">
        <v>144</v>
      </c>
      <c r="BK655" s="144">
        <f t="shared" si="209"/>
        <v>0</v>
      </c>
      <c r="BL655" s="13" t="s">
        <v>397</v>
      </c>
      <c r="BM655" s="143" t="s">
        <v>2134</v>
      </c>
    </row>
    <row r="656" spans="2:65" s="1" customFormat="1" ht="24.2" customHeight="1">
      <c r="B656" s="29"/>
      <c r="C656" s="131" t="s">
        <v>2135</v>
      </c>
      <c r="D656" s="131" t="s">
        <v>139</v>
      </c>
      <c r="E656" s="132" t="s">
        <v>2136</v>
      </c>
      <c r="F656" s="133" t="s">
        <v>2137</v>
      </c>
      <c r="G656" s="134" t="s">
        <v>153</v>
      </c>
      <c r="H656" s="135">
        <v>10</v>
      </c>
      <c r="I656" s="136"/>
      <c r="J656" s="137">
        <f t="shared" si="200"/>
        <v>0</v>
      </c>
      <c r="K656" s="138"/>
      <c r="L656" s="29"/>
      <c r="M656" s="139" t="s">
        <v>1</v>
      </c>
      <c r="N656" s="140" t="s">
        <v>48</v>
      </c>
      <c r="P656" s="141">
        <f t="shared" si="201"/>
        <v>0</v>
      </c>
      <c r="Q656" s="141">
        <v>0</v>
      </c>
      <c r="R656" s="141">
        <f t="shared" si="202"/>
        <v>0</v>
      </c>
      <c r="S656" s="141">
        <v>0</v>
      </c>
      <c r="T656" s="142">
        <f t="shared" si="203"/>
        <v>0</v>
      </c>
      <c r="AR656" s="143" t="s">
        <v>397</v>
      </c>
      <c r="AT656" s="143" t="s">
        <v>139</v>
      </c>
      <c r="AU656" s="143" t="s">
        <v>144</v>
      </c>
      <c r="AY656" s="13" t="s">
        <v>137</v>
      </c>
      <c r="BE656" s="144">
        <f t="shared" si="204"/>
        <v>0</v>
      </c>
      <c r="BF656" s="144">
        <f t="shared" si="205"/>
        <v>0</v>
      </c>
      <c r="BG656" s="144">
        <f t="shared" si="206"/>
        <v>0</v>
      </c>
      <c r="BH656" s="144">
        <f t="shared" si="207"/>
        <v>0</v>
      </c>
      <c r="BI656" s="144">
        <f t="shared" si="208"/>
        <v>0</v>
      </c>
      <c r="BJ656" s="13" t="s">
        <v>144</v>
      </c>
      <c r="BK656" s="144">
        <f t="shared" si="209"/>
        <v>0</v>
      </c>
      <c r="BL656" s="13" t="s">
        <v>397</v>
      </c>
      <c r="BM656" s="143" t="s">
        <v>2138</v>
      </c>
    </row>
    <row r="657" spans="2:65" s="1" customFormat="1" ht="24.2" customHeight="1">
      <c r="B657" s="29"/>
      <c r="C657" s="131" t="s">
        <v>2139</v>
      </c>
      <c r="D657" s="131" t="s">
        <v>139</v>
      </c>
      <c r="E657" s="132" t="s">
        <v>2140</v>
      </c>
      <c r="F657" s="133" t="s">
        <v>2141</v>
      </c>
      <c r="G657" s="134" t="s">
        <v>354</v>
      </c>
      <c r="H657" s="135">
        <v>38</v>
      </c>
      <c r="I657" s="136"/>
      <c r="J657" s="137">
        <f t="shared" si="200"/>
        <v>0</v>
      </c>
      <c r="K657" s="138"/>
      <c r="L657" s="29"/>
      <c r="M657" s="139" t="s">
        <v>1</v>
      </c>
      <c r="N657" s="140" t="s">
        <v>48</v>
      </c>
      <c r="P657" s="141">
        <f t="shared" si="201"/>
        <v>0</v>
      </c>
      <c r="Q657" s="141">
        <v>0</v>
      </c>
      <c r="R657" s="141">
        <f t="shared" si="202"/>
        <v>0</v>
      </c>
      <c r="S657" s="141">
        <v>0</v>
      </c>
      <c r="T657" s="142">
        <f t="shared" si="203"/>
        <v>0</v>
      </c>
      <c r="AR657" s="143" t="s">
        <v>397</v>
      </c>
      <c r="AT657" s="143" t="s">
        <v>139</v>
      </c>
      <c r="AU657" s="143" t="s">
        <v>144</v>
      </c>
      <c r="AY657" s="13" t="s">
        <v>137</v>
      </c>
      <c r="BE657" s="144">
        <f t="shared" si="204"/>
        <v>0</v>
      </c>
      <c r="BF657" s="144">
        <f t="shared" si="205"/>
        <v>0</v>
      </c>
      <c r="BG657" s="144">
        <f t="shared" si="206"/>
        <v>0</v>
      </c>
      <c r="BH657" s="144">
        <f t="shared" si="207"/>
        <v>0</v>
      </c>
      <c r="BI657" s="144">
        <f t="shared" si="208"/>
        <v>0</v>
      </c>
      <c r="BJ657" s="13" t="s">
        <v>144</v>
      </c>
      <c r="BK657" s="144">
        <f t="shared" si="209"/>
        <v>0</v>
      </c>
      <c r="BL657" s="13" t="s">
        <v>397</v>
      </c>
      <c r="BM657" s="143" t="s">
        <v>2142</v>
      </c>
    </row>
    <row r="658" spans="2:65" s="1" customFormat="1" ht="24.2" customHeight="1">
      <c r="B658" s="29"/>
      <c r="C658" s="131" t="s">
        <v>2143</v>
      </c>
      <c r="D658" s="131" t="s">
        <v>139</v>
      </c>
      <c r="E658" s="132" t="s">
        <v>2144</v>
      </c>
      <c r="F658" s="133" t="s">
        <v>2145</v>
      </c>
      <c r="G658" s="134" t="s">
        <v>354</v>
      </c>
      <c r="H658" s="135">
        <v>290</v>
      </c>
      <c r="I658" s="136"/>
      <c r="J658" s="137">
        <f t="shared" si="200"/>
        <v>0</v>
      </c>
      <c r="K658" s="138"/>
      <c r="L658" s="29"/>
      <c r="M658" s="139" t="s">
        <v>1</v>
      </c>
      <c r="N658" s="140" t="s">
        <v>48</v>
      </c>
      <c r="P658" s="141">
        <f t="shared" si="201"/>
        <v>0</v>
      </c>
      <c r="Q658" s="141">
        <v>0</v>
      </c>
      <c r="R658" s="141">
        <f t="shared" si="202"/>
        <v>0</v>
      </c>
      <c r="S658" s="141">
        <v>0</v>
      </c>
      <c r="T658" s="142">
        <f t="shared" si="203"/>
        <v>0</v>
      </c>
      <c r="AR658" s="143" t="s">
        <v>397</v>
      </c>
      <c r="AT658" s="143" t="s">
        <v>139</v>
      </c>
      <c r="AU658" s="143" t="s">
        <v>144</v>
      </c>
      <c r="AY658" s="13" t="s">
        <v>137</v>
      </c>
      <c r="BE658" s="144">
        <f t="shared" si="204"/>
        <v>0</v>
      </c>
      <c r="BF658" s="144">
        <f t="shared" si="205"/>
        <v>0</v>
      </c>
      <c r="BG658" s="144">
        <f t="shared" si="206"/>
        <v>0</v>
      </c>
      <c r="BH658" s="144">
        <f t="shared" si="207"/>
        <v>0</v>
      </c>
      <c r="BI658" s="144">
        <f t="shared" si="208"/>
        <v>0</v>
      </c>
      <c r="BJ658" s="13" t="s">
        <v>144</v>
      </c>
      <c r="BK658" s="144">
        <f t="shared" si="209"/>
        <v>0</v>
      </c>
      <c r="BL658" s="13" t="s">
        <v>397</v>
      </c>
      <c r="BM658" s="143" t="s">
        <v>2146</v>
      </c>
    </row>
    <row r="659" spans="2:65" s="1" customFormat="1" ht="24.2" customHeight="1">
      <c r="B659" s="29"/>
      <c r="C659" s="131" t="s">
        <v>2147</v>
      </c>
      <c r="D659" s="131" t="s">
        <v>139</v>
      </c>
      <c r="E659" s="132" t="s">
        <v>2148</v>
      </c>
      <c r="F659" s="133" t="s">
        <v>2149</v>
      </c>
      <c r="G659" s="134" t="s">
        <v>354</v>
      </c>
      <c r="H659" s="135">
        <v>320</v>
      </c>
      <c r="I659" s="136"/>
      <c r="J659" s="137">
        <f t="shared" si="200"/>
        <v>0</v>
      </c>
      <c r="K659" s="138"/>
      <c r="L659" s="29"/>
      <c r="M659" s="139" t="s">
        <v>1</v>
      </c>
      <c r="N659" s="140" t="s">
        <v>48</v>
      </c>
      <c r="P659" s="141">
        <f t="shared" si="201"/>
        <v>0</v>
      </c>
      <c r="Q659" s="141">
        <v>0</v>
      </c>
      <c r="R659" s="141">
        <f t="shared" si="202"/>
        <v>0</v>
      </c>
      <c r="S659" s="141">
        <v>0</v>
      </c>
      <c r="T659" s="142">
        <f t="shared" si="203"/>
        <v>0</v>
      </c>
      <c r="AR659" s="143" t="s">
        <v>397</v>
      </c>
      <c r="AT659" s="143" t="s">
        <v>139</v>
      </c>
      <c r="AU659" s="143" t="s">
        <v>144</v>
      </c>
      <c r="AY659" s="13" t="s">
        <v>137</v>
      </c>
      <c r="BE659" s="144">
        <f t="shared" si="204"/>
        <v>0</v>
      </c>
      <c r="BF659" s="144">
        <f t="shared" si="205"/>
        <v>0</v>
      </c>
      <c r="BG659" s="144">
        <f t="shared" si="206"/>
        <v>0</v>
      </c>
      <c r="BH659" s="144">
        <f t="shared" si="207"/>
        <v>0</v>
      </c>
      <c r="BI659" s="144">
        <f t="shared" si="208"/>
        <v>0</v>
      </c>
      <c r="BJ659" s="13" t="s">
        <v>144</v>
      </c>
      <c r="BK659" s="144">
        <f t="shared" si="209"/>
        <v>0</v>
      </c>
      <c r="BL659" s="13" t="s">
        <v>397</v>
      </c>
      <c r="BM659" s="143" t="s">
        <v>2150</v>
      </c>
    </row>
    <row r="660" spans="2:65" s="1" customFormat="1" ht="24.2" customHeight="1">
      <c r="B660" s="29"/>
      <c r="C660" s="131" t="s">
        <v>2151</v>
      </c>
      <c r="D660" s="131" t="s">
        <v>139</v>
      </c>
      <c r="E660" s="132" t="s">
        <v>2152</v>
      </c>
      <c r="F660" s="133" t="s">
        <v>2153</v>
      </c>
      <c r="G660" s="134" t="s">
        <v>354</v>
      </c>
      <c r="H660" s="135">
        <v>350</v>
      </c>
      <c r="I660" s="136"/>
      <c r="J660" s="137">
        <f t="shared" si="200"/>
        <v>0</v>
      </c>
      <c r="K660" s="138"/>
      <c r="L660" s="29"/>
      <c r="M660" s="139" t="s">
        <v>1</v>
      </c>
      <c r="N660" s="140" t="s">
        <v>48</v>
      </c>
      <c r="P660" s="141">
        <f t="shared" si="201"/>
        <v>0</v>
      </c>
      <c r="Q660" s="141">
        <v>0</v>
      </c>
      <c r="R660" s="141">
        <f t="shared" si="202"/>
        <v>0</v>
      </c>
      <c r="S660" s="141">
        <v>0</v>
      </c>
      <c r="T660" s="142">
        <f t="shared" si="203"/>
        <v>0</v>
      </c>
      <c r="AR660" s="143" t="s">
        <v>397</v>
      </c>
      <c r="AT660" s="143" t="s">
        <v>139</v>
      </c>
      <c r="AU660" s="143" t="s">
        <v>144</v>
      </c>
      <c r="AY660" s="13" t="s">
        <v>137</v>
      </c>
      <c r="BE660" s="144">
        <f t="shared" si="204"/>
        <v>0</v>
      </c>
      <c r="BF660" s="144">
        <f t="shared" si="205"/>
        <v>0</v>
      </c>
      <c r="BG660" s="144">
        <f t="shared" si="206"/>
        <v>0</v>
      </c>
      <c r="BH660" s="144">
        <f t="shared" si="207"/>
        <v>0</v>
      </c>
      <c r="BI660" s="144">
        <f t="shared" si="208"/>
        <v>0</v>
      </c>
      <c r="BJ660" s="13" t="s">
        <v>144</v>
      </c>
      <c r="BK660" s="144">
        <f t="shared" si="209"/>
        <v>0</v>
      </c>
      <c r="BL660" s="13" t="s">
        <v>397</v>
      </c>
      <c r="BM660" s="143" t="s">
        <v>2154</v>
      </c>
    </row>
    <row r="661" spans="2:65" s="1" customFormat="1" ht="24.2" customHeight="1">
      <c r="B661" s="29"/>
      <c r="C661" s="131" t="s">
        <v>2155</v>
      </c>
      <c r="D661" s="131" t="s">
        <v>139</v>
      </c>
      <c r="E661" s="132" t="s">
        <v>2156</v>
      </c>
      <c r="F661" s="133" t="s">
        <v>2157</v>
      </c>
      <c r="G661" s="134" t="s">
        <v>354</v>
      </c>
      <c r="H661" s="135">
        <v>55</v>
      </c>
      <c r="I661" s="136"/>
      <c r="J661" s="137">
        <f t="shared" si="200"/>
        <v>0</v>
      </c>
      <c r="K661" s="138"/>
      <c r="L661" s="29"/>
      <c r="M661" s="139" t="s">
        <v>1</v>
      </c>
      <c r="N661" s="140" t="s">
        <v>48</v>
      </c>
      <c r="P661" s="141">
        <f t="shared" si="201"/>
        <v>0</v>
      </c>
      <c r="Q661" s="141">
        <v>0</v>
      </c>
      <c r="R661" s="141">
        <f t="shared" si="202"/>
        <v>0</v>
      </c>
      <c r="S661" s="141">
        <v>0</v>
      </c>
      <c r="T661" s="142">
        <f t="shared" si="203"/>
        <v>0</v>
      </c>
      <c r="AR661" s="143" t="s">
        <v>397</v>
      </c>
      <c r="AT661" s="143" t="s">
        <v>139</v>
      </c>
      <c r="AU661" s="143" t="s">
        <v>144</v>
      </c>
      <c r="AY661" s="13" t="s">
        <v>137</v>
      </c>
      <c r="BE661" s="144">
        <f t="shared" si="204"/>
        <v>0</v>
      </c>
      <c r="BF661" s="144">
        <f t="shared" si="205"/>
        <v>0</v>
      </c>
      <c r="BG661" s="144">
        <f t="shared" si="206"/>
        <v>0</v>
      </c>
      <c r="BH661" s="144">
        <f t="shared" si="207"/>
        <v>0</v>
      </c>
      <c r="BI661" s="144">
        <f t="shared" si="208"/>
        <v>0</v>
      </c>
      <c r="BJ661" s="13" t="s">
        <v>144</v>
      </c>
      <c r="BK661" s="144">
        <f t="shared" si="209"/>
        <v>0</v>
      </c>
      <c r="BL661" s="13" t="s">
        <v>397</v>
      </c>
      <c r="BM661" s="143" t="s">
        <v>2158</v>
      </c>
    </row>
    <row r="662" spans="2:65" s="1" customFormat="1" ht="24.2" customHeight="1">
      <c r="B662" s="29"/>
      <c r="C662" s="131" t="s">
        <v>2159</v>
      </c>
      <c r="D662" s="131" t="s">
        <v>139</v>
      </c>
      <c r="E662" s="132" t="s">
        <v>2160</v>
      </c>
      <c r="F662" s="133" t="s">
        <v>2161</v>
      </c>
      <c r="G662" s="134" t="s">
        <v>354</v>
      </c>
      <c r="H662" s="135">
        <v>490</v>
      </c>
      <c r="I662" s="136"/>
      <c r="J662" s="137">
        <f t="shared" si="200"/>
        <v>0</v>
      </c>
      <c r="K662" s="138"/>
      <c r="L662" s="29"/>
      <c r="M662" s="139" t="s">
        <v>1</v>
      </c>
      <c r="N662" s="140" t="s">
        <v>48</v>
      </c>
      <c r="P662" s="141">
        <f t="shared" si="201"/>
        <v>0</v>
      </c>
      <c r="Q662" s="141">
        <v>0</v>
      </c>
      <c r="R662" s="141">
        <f t="shared" si="202"/>
        <v>0</v>
      </c>
      <c r="S662" s="141">
        <v>0</v>
      </c>
      <c r="T662" s="142">
        <f t="shared" si="203"/>
        <v>0</v>
      </c>
      <c r="AR662" s="143" t="s">
        <v>397</v>
      </c>
      <c r="AT662" s="143" t="s">
        <v>139</v>
      </c>
      <c r="AU662" s="143" t="s">
        <v>144</v>
      </c>
      <c r="AY662" s="13" t="s">
        <v>137</v>
      </c>
      <c r="BE662" s="144">
        <f t="shared" si="204"/>
        <v>0</v>
      </c>
      <c r="BF662" s="144">
        <f t="shared" si="205"/>
        <v>0</v>
      </c>
      <c r="BG662" s="144">
        <f t="shared" si="206"/>
        <v>0</v>
      </c>
      <c r="BH662" s="144">
        <f t="shared" si="207"/>
        <v>0</v>
      </c>
      <c r="BI662" s="144">
        <f t="shared" si="208"/>
        <v>0</v>
      </c>
      <c r="BJ662" s="13" t="s">
        <v>144</v>
      </c>
      <c r="BK662" s="144">
        <f t="shared" si="209"/>
        <v>0</v>
      </c>
      <c r="BL662" s="13" t="s">
        <v>397</v>
      </c>
      <c r="BM662" s="143" t="s">
        <v>2162</v>
      </c>
    </row>
    <row r="663" spans="2:65" s="1" customFormat="1" ht="24.2" customHeight="1">
      <c r="B663" s="29"/>
      <c r="C663" s="131" t="s">
        <v>2163</v>
      </c>
      <c r="D663" s="131" t="s">
        <v>139</v>
      </c>
      <c r="E663" s="132" t="s">
        <v>2164</v>
      </c>
      <c r="F663" s="133" t="s">
        <v>2165</v>
      </c>
      <c r="G663" s="134" t="s">
        <v>354</v>
      </c>
      <c r="H663" s="135">
        <v>100</v>
      </c>
      <c r="I663" s="136"/>
      <c r="J663" s="137">
        <f t="shared" si="200"/>
        <v>0</v>
      </c>
      <c r="K663" s="138"/>
      <c r="L663" s="29"/>
      <c r="M663" s="139" t="s">
        <v>1</v>
      </c>
      <c r="N663" s="140" t="s">
        <v>48</v>
      </c>
      <c r="P663" s="141">
        <f t="shared" si="201"/>
        <v>0</v>
      </c>
      <c r="Q663" s="141">
        <v>0</v>
      </c>
      <c r="R663" s="141">
        <f t="shared" si="202"/>
        <v>0</v>
      </c>
      <c r="S663" s="141">
        <v>0</v>
      </c>
      <c r="T663" s="142">
        <f t="shared" si="203"/>
        <v>0</v>
      </c>
      <c r="AR663" s="143" t="s">
        <v>397</v>
      </c>
      <c r="AT663" s="143" t="s">
        <v>139</v>
      </c>
      <c r="AU663" s="143" t="s">
        <v>144</v>
      </c>
      <c r="AY663" s="13" t="s">
        <v>137</v>
      </c>
      <c r="BE663" s="144">
        <f t="shared" si="204"/>
        <v>0</v>
      </c>
      <c r="BF663" s="144">
        <f t="shared" si="205"/>
        <v>0</v>
      </c>
      <c r="BG663" s="144">
        <f t="shared" si="206"/>
        <v>0</v>
      </c>
      <c r="BH663" s="144">
        <f t="shared" si="207"/>
        <v>0</v>
      </c>
      <c r="BI663" s="144">
        <f t="shared" si="208"/>
        <v>0</v>
      </c>
      <c r="BJ663" s="13" t="s">
        <v>144</v>
      </c>
      <c r="BK663" s="144">
        <f t="shared" si="209"/>
        <v>0</v>
      </c>
      <c r="BL663" s="13" t="s">
        <v>397</v>
      </c>
      <c r="BM663" s="143" t="s">
        <v>2166</v>
      </c>
    </row>
    <row r="664" spans="2:65" s="1" customFormat="1" ht="24.2" customHeight="1">
      <c r="B664" s="29"/>
      <c r="C664" s="131" t="s">
        <v>2167</v>
      </c>
      <c r="D664" s="131" t="s">
        <v>139</v>
      </c>
      <c r="E664" s="132" t="s">
        <v>2168</v>
      </c>
      <c r="F664" s="133" t="s">
        <v>2169</v>
      </c>
      <c r="G664" s="134" t="s">
        <v>354</v>
      </c>
      <c r="H664" s="135">
        <v>1300</v>
      </c>
      <c r="I664" s="136"/>
      <c r="J664" s="137">
        <f t="shared" si="200"/>
        <v>0</v>
      </c>
      <c r="K664" s="138"/>
      <c r="L664" s="29"/>
      <c r="M664" s="139" t="s">
        <v>1</v>
      </c>
      <c r="N664" s="140" t="s">
        <v>48</v>
      </c>
      <c r="P664" s="141">
        <f t="shared" si="201"/>
        <v>0</v>
      </c>
      <c r="Q664" s="141">
        <v>0</v>
      </c>
      <c r="R664" s="141">
        <f t="shared" si="202"/>
        <v>0</v>
      </c>
      <c r="S664" s="141">
        <v>0</v>
      </c>
      <c r="T664" s="142">
        <f t="shared" si="203"/>
        <v>0</v>
      </c>
      <c r="AR664" s="143" t="s">
        <v>397</v>
      </c>
      <c r="AT664" s="143" t="s">
        <v>139</v>
      </c>
      <c r="AU664" s="143" t="s">
        <v>144</v>
      </c>
      <c r="AY664" s="13" t="s">
        <v>137</v>
      </c>
      <c r="BE664" s="144">
        <f t="shared" si="204"/>
        <v>0</v>
      </c>
      <c r="BF664" s="144">
        <f t="shared" si="205"/>
        <v>0</v>
      </c>
      <c r="BG664" s="144">
        <f t="shared" si="206"/>
        <v>0</v>
      </c>
      <c r="BH664" s="144">
        <f t="shared" si="207"/>
        <v>0</v>
      </c>
      <c r="BI664" s="144">
        <f t="shared" si="208"/>
        <v>0</v>
      </c>
      <c r="BJ664" s="13" t="s">
        <v>144</v>
      </c>
      <c r="BK664" s="144">
        <f t="shared" si="209"/>
        <v>0</v>
      </c>
      <c r="BL664" s="13" t="s">
        <v>397</v>
      </c>
      <c r="BM664" s="143" t="s">
        <v>2170</v>
      </c>
    </row>
    <row r="665" spans="2:65" s="1" customFormat="1" ht="24.2" customHeight="1">
      <c r="B665" s="29"/>
      <c r="C665" s="131" t="s">
        <v>2171</v>
      </c>
      <c r="D665" s="131" t="s">
        <v>139</v>
      </c>
      <c r="E665" s="132" t="s">
        <v>2172</v>
      </c>
      <c r="F665" s="133" t="s">
        <v>2173</v>
      </c>
      <c r="G665" s="134" t="s">
        <v>354</v>
      </c>
      <c r="H665" s="135">
        <v>140</v>
      </c>
      <c r="I665" s="136"/>
      <c r="J665" s="137">
        <f t="shared" si="200"/>
        <v>0</v>
      </c>
      <c r="K665" s="138"/>
      <c r="L665" s="29"/>
      <c r="M665" s="139" t="s">
        <v>1</v>
      </c>
      <c r="N665" s="140" t="s">
        <v>48</v>
      </c>
      <c r="P665" s="141">
        <f t="shared" si="201"/>
        <v>0</v>
      </c>
      <c r="Q665" s="141">
        <v>0</v>
      </c>
      <c r="R665" s="141">
        <f t="shared" si="202"/>
        <v>0</v>
      </c>
      <c r="S665" s="141">
        <v>0</v>
      </c>
      <c r="T665" s="142">
        <f t="shared" si="203"/>
        <v>0</v>
      </c>
      <c r="AR665" s="143" t="s">
        <v>397</v>
      </c>
      <c r="AT665" s="143" t="s">
        <v>139</v>
      </c>
      <c r="AU665" s="143" t="s">
        <v>144</v>
      </c>
      <c r="AY665" s="13" t="s">
        <v>137</v>
      </c>
      <c r="BE665" s="144">
        <f t="shared" si="204"/>
        <v>0</v>
      </c>
      <c r="BF665" s="144">
        <f t="shared" si="205"/>
        <v>0</v>
      </c>
      <c r="BG665" s="144">
        <f t="shared" si="206"/>
        <v>0</v>
      </c>
      <c r="BH665" s="144">
        <f t="shared" si="207"/>
        <v>0</v>
      </c>
      <c r="BI665" s="144">
        <f t="shared" si="208"/>
        <v>0</v>
      </c>
      <c r="BJ665" s="13" t="s">
        <v>144</v>
      </c>
      <c r="BK665" s="144">
        <f t="shared" si="209"/>
        <v>0</v>
      </c>
      <c r="BL665" s="13" t="s">
        <v>397</v>
      </c>
      <c r="BM665" s="143" t="s">
        <v>2174</v>
      </c>
    </row>
    <row r="666" spans="2:65" s="1" customFormat="1" ht="24.2" customHeight="1">
      <c r="B666" s="29"/>
      <c r="C666" s="131" t="s">
        <v>2175</v>
      </c>
      <c r="D666" s="131" t="s">
        <v>139</v>
      </c>
      <c r="E666" s="132" t="s">
        <v>2176</v>
      </c>
      <c r="F666" s="133" t="s">
        <v>2177</v>
      </c>
      <c r="G666" s="134" t="s">
        <v>354</v>
      </c>
      <c r="H666" s="135">
        <v>30</v>
      </c>
      <c r="I666" s="136"/>
      <c r="J666" s="137">
        <f t="shared" si="200"/>
        <v>0</v>
      </c>
      <c r="K666" s="138"/>
      <c r="L666" s="29"/>
      <c r="M666" s="139" t="s">
        <v>1</v>
      </c>
      <c r="N666" s="140" t="s">
        <v>48</v>
      </c>
      <c r="P666" s="141">
        <f t="shared" si="201"/>
        <v>0</v>
      </c>
      <c r="Q666" s="141">
        <v>0</v>
      </c>
      <c r="R666" s="141">
        <f t="shared" si="202"/>
        <v>0</v>
      </c>
      <c r="S666" s="141">
        <v>0</v>
      </c>
      <c r="T666" s="142">
        <f t="shared" si="203"/>
        <v>0</v>
      </c>
      <c r="AR666" s="143" t="s">
        <v>397</v>
      </c>
      <c r="AT666" s="143" t="s">
        <v>139</v>
      </c>
      <c r="AU666" s="143" t="s">
        <v>144</v>
      </c>
      <c r="AY666" s="13" t="s">
        <v>137</v>
      </c>
      <c r="BE666" s="144">
        <f t="shared" si="204"/>
        <v>0</v>
      </c>
      <c r="BF666" s="144">
        <f t="shared" si="205"/>
        <v>0</v>
      </c>
      <c r="BG666" s="144">
        <f t="shared" si="206"/>
        <v>0</v>
      </c>
      <c r="BH666" s="144">
        <f t="shared" si="207"/>
        <v>0</v>
      </c>
      <c r="BI666" s="144">
        <f t="shared" si="208"/>
        <v>0</v>
      </c>
      <c r="BJ666" s="13" t="s">
        <v>144</v>
      </c>
      <c r="BK666" s="144">
        <f t="shared" si="209"/>
        <v>0</v>
      </c>
      <c r="BL666" s="13" t="s">
        <v>397</v>
      </c>
      <c r="BM666" s="143" t="s">
        <v>2178</v>
      </c>
    </row>
    <row r="667" spans="2:65" s="1" customFormat="1" ht="24.2" customHeight="1">
      <c r="B667" s="29"/>
      <c r="C667" s="131" t="s">
        <v>2179</v>
      </c>
      <c r="D667" s="131" t="s">
        <v>139</v>
      </c>
      <c r="E667" s="132" t="s">
        <v>2180</v>
      </c>
      <c r="F667" s="133" t="s">
        <v>2181</v>
      </c>
      <c r="G667" s="134" t="s">
        <v>354</v>
      </c>
      <c r="H667" s="135">
        <v>90</v>
      </c>
      <c r="I667" s="136"/>
      <c r="J667" s="137">
        <f t="shared" si="200"/>
        <v>0</v>
      </c>
      <c r="K667" s="138"/>
      <c r="L667" s="29"/>
      <c r="M667" s="139" t="s">
        <v>1</v>
      </c>
      <c r="N667" s="140" t="s">
        <v>48</v>
      </c>
      <c r="P667" s="141">
        <f t="shared" si="201"/>
        <v>0</v>
      </c>
      <c r="Q667" s="141">
        <v>0</v>
      </c>
      <c r="R667" s="141">
        <f t="shared" si="202"/>
        <v>0</v>
      </c>
      <c r="S667" s="141">
        <v>0</v>
      </c>
      <c r="T667" s="142">
        <f t="shared" si="203"/>
        <v>0</v>
      </c>
      <c r="AR667" s="143" t="s">
        <v>397</v>
      </c>
      <c r="AT667" s="143" t="s">
        <v>139</v>
      </c>
      <c r="AU667" s="143" t="s">
        <v>144</v>
      </c>
      <c r="AY667" s="13" t="s">
        <v>137</v>
      </c>
      <c r="BE667" s="144">
        <f t="shared" si="204"/>
        <v>0</v>
      </c>
      <c r="BF667" s="144">
        <f t="shared" si="205"/>
        <v>0</v>
      </c>
      <c r="BG667" s="144">
        <f t="shared" si="206"/>
        <v>0</v>
      </c>
      <c r="BH667" s="144">
        <f t="shared" si="207"/>
        <v>0</v>
      </c>
      <c r="BI667" s="144">
        <f t="shared" si="208"/>
        <v>0</v>
      </c>
      <c r="BJ667" s="13" t="s">
        <v>144</v>
      </c>
      <c r="BK667" s="144">
        <f t="shared" si="209"/>
        <v>0</v>
      </c>
      <c r="BL667" s="13" t="s">
        <v>397</v>
      </c>
      <c r="BM667" s="143" t="s">
        <v>2182</v>
      </c>
    </row>
    <row r="668" spans="2:65" s="1" customFormat="1" ht="24.2" customHeight="1">
      <c r="B668" s="29"/>
      <c r="C668" s="131" t="s">
        <v>2183</v>
      </c>
      <c r="D668" s="131" t="s">
        <v>139</v>
      </c>
      <c r="E668" s="132" t="s">
        <v>2184</v>
      </c>
      <c r="F668" s="133" t="s">
        <v>2185</v>
      </c>
      <c r="G668" s="134" t="s">
        <v>354</v>
      </c>
      <c r="H668" s="135">
        <v>1400</v>
      </c>
      <c r="I668" s="136"/>
      <c r="J668" s="137">
        <f t="shared" si="200"/>
        <v>0</v>
      </c>
      <c r="K668" s="138"/>
      <c r="L668" s="29"/>
      <c r="M668" s="139" t="s">
        <v>1</v>
      </c>
      <c r="N668" s="140" t="s">
        <v>48</v>
      </c>
      <c r="P668" s="141">
        <f t="shared" si="201"/>
        <v>0</v>
      </c>
      <c r="Q668" s="141">
        <v>0</v>
      </c>
      <c r="R668" s="141">
        <f t="shared" si="202"/>
        <v>0</v>
      </c>
      <c r="S668" s="141">
        <v>0</v>
      </c>
      <c r="T668" s="142">
        <f t="shared" si="203"/>
        <v>0</v>
      </c>
      <c r="AR668" s="143" t="s">
        <v>397</v>
      </c>
      <c r="AT668" s="143" t="s">
        <v>139</v>
      </c>
      <c r="AU668" s="143" t="s">
        <v>144</v>
      </c>
      <c r="AY668" s="13" t="s">
        <v>137</v>
      </c>
      <c r="BE668" s="144">
        <f t="shared" si="204"/>
        <v>0</v>
      </c>
      <c r="BF668" s="144">
        <f t="shared" si="205"/>
        <v>0</v>
      </c>
      <c r="BG668" s="144">
        <f t="shared" si="206"/>
        <v>0</v>
      </c>
      <c r="BH668" s="144">
        <f t="shared" si="207"/>
        <v>0</v>
      </c>
      <c r="BI668" s="144">
        <f t="shared" si="208"/>
        <v>0</v>
      </c>
      <c r="BJ668" s="13" t="s">
        <v>144</v>
      </c>
      <c r="BK668" s="144">
        <f t="shared" si="209"/>
        <v>0</v>
      </c>
      <c r="BL668" s="13" t="s">
        <v>397</v>
      </c>
      <c r="BM668" s="143" t="s">
        <v>2186</v>
      </c>
    </row>
    <row r="669" spans="2:65" s="1" customFormat="1" ht="24.2" customHeight="1">
      <c r="B669" s="29"/>
      <c r="C669" s="131" t="s">
        <v>2187</v>
      </c>
      <c r="D669" s="131" t="s">
        <v>139</v>
      </c>
      <c r="E669" s="132" t="s">
        <v>2188</v>
      </c>
      <c r="F669" s="133" t="s">
        <v>2189</v>
      </c>
      <c r="G669" s="134" t="s">
        <v>354</v>
      </c>
      <c r="H669" s="135">
        <v>700</v>
      </c>
      <c r="I669" s="136"/>
      <c r="J669" s="137">
        <f t="shared" si="200"/>
        <v>0</v>
      </c>
      <c r="K669" s="138"/>
      <c r="L669" s="29"/>
      <c r="M669" s="139" t="s">
        <v>1</v>
      </c>
      <c r="N669" s="140" t="s">
        <v>48</v>
      </c>
      <c r="P669" s="141">
        <f t="shared" si="201"/>
        <v>0</v>
      </c>
      <c r="Q669" s="141">
        <v>0</v>
      </c>
      <c r="R669" s="141">
        <f t="shared" si="202"/>
        <v>0</v>
      </c>
      <c r="S669" s="141">
        <v>0</v>
      </c>
      <c r="T669" s="142">
        <f t="shared" si="203"/>
        <v>0</v>
      </c>
      <c r="AR669" s="143" t="s">
        <v>397</v>
      </c>
      <c r="AT669" s="143" t="s">
        <v>139</v>
      </c>
      <c r="AU669" s="143" t="s">
        <v>144</v>
      </c>
      <c r="AY669" s="13" t="s">
        <v>137</v>
      </c>
      <c r="BE669" s="144">
        <f t="shared" si="204"/>
        <v>0</v>
      </c>
      <c r="BF669" s="144">
        <f t="shared" si="205"/>
        <v>0</v>
      </c>
      <c r="BG669" s="144">
        <f t="shared" si="206"/>
        <v>0</v>
      </c>
      <c r="BH669" s="144">
        <f t="shared" si="207"/>
        <v>0</v>
      </c>
      <c r="BI669" s="144">
        <f t="shared" si="208"/>
        <v>0</v>
      </c>
      <c r="BJ669" s="13" t="s">
        <v>144</v>
      </c>
      <c r="BK669" s="144">
        <f t="shared" si="209"/>
        <v>0</v>
      </c>
      <c r="BL669" s="13" t="s">
        <v>397</v>
      </c>
      <c r="BM669" s="143" t="s">
        <v>2190</v>
      </c>
    </row>
    <row r="670" spans="2:65" s="1" customFormat="1" ht="24.2" customHeight="1">
      <c r="B670" s="29"/>
      <c r="C670" s="131" t="s">
        <v>2191</v>
      </c>
      <c r="D670" s="131" t="s">
        <v>139</v>
      </c>
      <c r="E670" s="132" t="s">
        <v>2192</v>
      </c>
      <c r="F670" s="133" t="s">
        <v>2193</v>
      </c>
      <c r="G670" s="134" t="s">
        <v>354</v>
      </c>
      <c r="H670" s="135">
        <v>200</v>
      </c>
      <c r="I670" s="136"/>
      <c r="J670" s="137">
        <f t="shared" si="200"/>
        <v>0</v>
      </c>
      <c r="K670" s="138"/>
      <c r="L670" s="29"/>
      <c r="M670" s="139" t="s">
        <v>1</v>
      </c>
      <c r="N670" s="140" t="s">
        <v>48</v>
      </c>
      <c r="P670" s="141">
        <f t="shared" si="201"/>
        <v>0</v>
      </c>
      <c r="Q670" s="141">
        <v>0</v>
      </c>
      <c r="R670" s="141">
        <f t="shared" si="202"/>
        <v>0</v>
      </c>
      <c r="S670" s="141">
        <v>0</v>
      </c>
      <c r="T670" s="142">
        <f t="shared" si="203"/>
        <v>0</v>
      </c>
      <c r="AR670" s="143" t="s">
        <v>397</v>
      </c>
      <c r="AT670" s="143" t="s">
        <v>139</v>
      </c>
      <c r="AU670" s="143" t="s">
        <v>144</v>
      </c>
      <c r="AY670" s="13" t="s">
        <v>137</v>
      </c>
      <c r="BE670" s="144">
        <f t="shared" si="204"/>
        <v>0</v>
      </c>
      <c r="BF670" s="144">
        <f t="shared" si="205"/>
        <v>0</v>
      </c>
      <c r="BG670" s="144">
        <f t="shared" si="206"/>
        <v>0</v>
      </c>
      <c r="BH670" s="144">
        <f t="shared" si="207"/>
        <v>0</v>
      </c>
      <c r="BI670" s="144">
        <f t="shared" si="208"/>
        <v>0</v>
      </c>
      <c r="BJ670" s="13" t="s">
        <v>144</v>
      </c>
      <c r="BK670" s="144">
        <f t="shared" si="209"/>
        <v>0</v>
      </c>
      <c r="BL670" s="13" t="s">
        <v>397</v>
      </c>
      <c r="BM670" s="143" t="s">
        <v>2194</v>
      </c>
    </row>
    <row r="671" spans="2:65" s="1" customFormat="1" ht="24.2" customHeight="1">
      <c r="B671" s="29"/>
      <c r="C671" s="131" t="s">
        <v>2195</v>
      </c>
      <c r="D671" s="131" t="s">
        <v>139</v>
      </c>
      <c r="E671" s="132" t="s">
        <v>2196</v>
      </c>
      <c r="F671" s="133" t="s">
        <v>2197</v>
      </c>
      <c r="G671" s="134" t="s">
        <v>153</v>
      </c>
      <c r="H671" s="135">
        <v>350</v>
      </c>
      <c r="I671" s="136"/>
      <c r="J671" s="137">
        <f t="shared" si="200"/>
        <v>0</v>
      </c>
      <c r="K671" s="138"/>
      <c r="L671" s="29"/>
      <c r="M671" s="139" t="s">
        <v>1</v>
      </c>
      <c r="N671" s="140" t="s">
        <v>48</v>
      </c>
      <c r="P671" s="141">
        <f t="shared" si="201"/>
        <v>0</v>
      </c>
      <c r="Q671" s="141">
        <v>0</v>
      </c>
      <c r="R671" s="141">
        <f t="shared" si="202"/>
        <v>0</v>
      </c>
      <c r="S671" s="141">
        <v>0</v>
      </c>
      <c r="T671" s="142">
        <f t="shared" si="203"/>
        <v>0</v>
      </c>
      <c r="AR671" s="143" t="s">
        <v>397</v>
      </c>
      <c r="AT671" s="143" t="s">
        <v>139</v>
      </c>
      <c r="AU671" s="143" t="s">
        <v>144</v>
      </c>
      <c r="AY671" s="13" t="s">
        <v>137</v>
      </c>
      <c r="BE671" s="144">
        <f t="shared" si="204"/>
        <v>0</v>
      </c>
      <c r="BF671" s="144">
        <f t="shared" si="205"/>
        <v>0</v>
      </c>
      <c r="BG671" s="144">
        <f t="shared" si="206"/>
        <v>0</v>
      </c>
      <c r="BH671" s="144">
        <f t="shared" si="207"/>
        <v>0</v>
      </c>
      <c r="BI671" s="144">
        <f t="shared" si="208"/>
        <v>0</v>
      </c>
      <c r="BJ671" s="13" t="s">
        <v>144</v>
      </c>
      <c r="BK671" s="144">
        <f t="shared" si="209"/>
        <v>0</v>
      </c>
      <c r="BL671" s="13" t="s">
        <v>397</v>
      </c>
      <c r="BM671" s="143" t="s">
        <v>2198</v>
      </c>
    </row>
    <row r="672" spans="2:65" s="1" customFormat="1" ht="24.2" customHeight="1">
      <c r="B672" s="29"/>
      <c r="C672" s="131" t="s">
        <v>2199</v>
      </c>
      <c r="D672" s="131" t="s">
        <v>139</v>
      </c>
      <c r="E672" s="132" t="s">
        <v>2200</v>
      </c>
      <c r="F672" s="133" t="s">
        <v>2201</v>
      </c>
      <c r="G672" s="134" t="s">
        <v>153</v>
      </c>
      <c r="H672" s="135">
        <v>100</v>
      </c>
      <c r="I672" s="136"/>
      <c r="J672" s="137">
        <f t="shared" si="200"/>
        <v>0</v>
      </c>
      <c r="K672" s="138"/>
      <c r="L672" s="29"/>
      <c r="M672" s="139" t="s">
        <v>1</v>
      </c>
      <c r="N672" s="140" t="s">
        <v>48</v>
      </c>
      <c r="P672" s="141">
        <f t="shared" si="201"/>
        <v>0</v>
      </c>
      <c r="Q672" s="141">
        <v>0</v>
      </c>
      <c r="R672" s="141">
        <f t="shared" si="202"/>
        <v>0</v>
      </c>
      <c r="S672" s="141">
        <v>0</v>
      </c>
      <c r="T672" s="142">
        <f t="shared" si="203"/>
        <v>0</v>
      </c>
      <c r="AR672" s="143" t="s">
        <v>397</v>
      </c>
      <c r="AT672" s="143" t="s">
        <v>139</v>
      </c>
      <c r="AU672" s="143" t="s">
        <v>144</v>
      </c>
      <c r="AY672" s="13" t="s">
        <v>137</v>
      </c>
      <c r="BE672" s="144">
        <f t="shared" si="204"/>
        <v>0</v>
      </c>
      <c r="BF672" s="144">
        <f t="shared" si="205"/>
        <v>0</v>
      </c>
      <c r="BG672" s="144">
        <f t="shared" si="206"/>
        <v>0</v>
      </c>
      <c r="BH672" s="144">
        <f t="shared" si="207"/>
        <v>0</v>
      </c>
      <c r="BI672" s="144">
        <f t="shared" si="208"/>
        <v>0</v>
      </c>
      <c r="BJ672" s="13" t="s">
        <v>144</v>
      </c>
      <c r="BK672" s="144">
        <f t="shared" si="209"/>
        <v>0</v>
      </c>
      <c r="BL672" s="13" t="s">
        <v>397</v>
      </c>
      <c r="BM672" s="143" t="s">
        <v>2202</v>
      </c>
    </row>
    <row r="673" spans="2:65" s="1" customFormat="1" ht="24.2" customHeight="1">
      <c r="B673" s="29"/>
      <c r="C673" s="131" t="s">
        <v>2203</v>
      </c>
      <c r="D673" s="131" t="s">
        <v>139</v>
      </c>
      <c r="E673" s="132" t="s">
        <v>2204</v>
      </c>
      <c r="F673" s="133" t="s">
        <v>2205</v>
      </c>
      <c r="G673" s="134" t="s">
        <v>153</v>
      </c>
      <c r="H673" s="135">
        <v>1</v>
      </c>
      <c r="I673" s="136"/>
      <c r="J673" s="137">
        <f t="shared" si="200"/>
        <v>0</v>
      </c>
      <c r="K673" s="138"/>
      <c r="L673" s="29"/>
      <c r="M673" s="139" t="s">
        <v>1</v>
      </c>
      <c r="N673" s="140" t="s">
        <v>48</v>
      </c>
      <c r="P673" s="141">
        <f t="shared" si="201"/>
        <v>0</v>
      </c>
      <c r="Q673" s="141">
        <v>0</v>
      </c>
      <c r="R673" s="141">
        <f t="shared" si="202"/>
        <v>0</v>
      </c>
      <c r="S673" s="141">
        <v>0</v>
      </c>
      <c r="T673" s="142">
        <f t="shared" si="203"/>
        <v>0</v>
      </c>
      <c r="AR673" s="143" t="s">
        <v>397</v>
      </c>
      <c r="AT673" s="143" t="s">
        <v>139</v>
      </c>
      <c r="AU673" s="143" t="s">
        <v>144</v>
      </c>
      <c r="AY673" s="13" t="s">
        <v>137</v>
      </c>
      <c r="BE673" s="144">
        <f t="shared" si="204"/>
        <v>0</v>
      </c>
      <c r="BF673" s="144">
        <f t="shared" si="205"/>
        <v>0</v>
      </c>
      <c r="BG673" s="144">
        <f t="shared" si="206"/>
        <v>0</v>
      </c>
      <c r="BH673" s="144">
        <f t="shared" si="207"/>
        <v>0</v>
      </c>
      <c r="BI673" s="144">
        <f t="shared" si="208"/>
        <v>0</v>
      </c>
      <c r="BJ673" s="13" t="s">
        <v>144</v>
      </c>
      <c r="BK673" s="144">
        <f t="shared" si="209"/>
        <v>0</v>
      </c>
      <c r="BL673" s="13" t="s">
        <v>397</v>
      </c>
      <c r="BM673" s="143" t="s">
        <v>2206</v>
      </c>
    </row>
    <row r="674" spans="2:65" s="1" customFormat="1" ht="24.2" customHeight="1">
      <c r="B674" s="29"/>
      <c r="C674" s="131" t="s">
        <v>2207</v>
      </c>
      <c r="D674" s="131" t="s">
        <v>139</v>
      </c>
      <c r="E674" s="132" t="s">
        <v>2208</v>
      </c>
      <c r="F674" s="133" t="s">
        <v>2209</v>
      </c>
      <c r="G674" s="134" t="s">
        <v>153</v>
      </c>
      <c r="H674" s="135">
        <v>24</v>
      </c>
      <c r="I674" s="136"/>
      <c r="J674" s="137">
        <f t="shared" si="200"/>
        <v>0</v>
      </c>
      <c r="K674" s="138"/>
      <c r="L674" s="29"/>
      <c r="M674" s="139" t="s">
        <v>1</v>
      </c>
      <c r="N674" s="140" t="s">
        <v>48</v>
      </c>
      <c r="P674" s="141">
        <f t="shared" si="201"/>
        <v>0</v>
      </c>
      <c r="Q674" s="141">
        <v>0</v>
      </c>
      <c r="R674" s="141">
        <f t="shared" si="202"/>
        <v>0</v>
      </c>
      <c r="S674" s="141">
        <v>0</v>
      </c>
      <c r="T674" s="142">
        <f t="shared" si="203"/>
        <v>0</v>
      </c>
      <c r="AR674" s="143" t="s">
        <v>397</v>
      </c>
      <c r="AT674" s="143" t="s">
        <v>139</v>
      </c>
      <c r="AU674" s="143" t="s">
        <v>144</v>
      </c>
      <c r="AY674" s="13" t="s">
        <v>137</v>
      </c>
      <c r="BE674" s="144">
        <f t="shared" si="204"/>
        <v>0</v>
      </c>
      <c r="BF674" s="144">
        <f t="shared" si="205"/>
        <v>0</v>
      </c>
      <c r="BG674" s="144">
        <f t="shared" si="206"/>
        <v>0</v>
      </c>
      <c r="BH674" s="144">
        <f t="shared" si="207"/>
        <v>0</v>
      </c>
      <c r="BI674" s="144">
        <f t="shared" si="208"/>
        <v>0</v>
      </c>
      <c r="BJ674" s="13" t="s">
        <v>144</v>
      </c>
      <c r="BK674" s="144">
        <f t="shared" si="209"/>
        <v>0</v>
      </c>
      <c r="BL674" s="13" t="s">
        <v>397</v>
      </c>
      <c r="BM674" s="143" t="s">
        <v>2210</v>
      </c>
    </row>
    <row r="675" spans="2:65" s="1" customFormat="1" ht="24.2" customHeight="1">
      <c r="B675" s="29"/>
      <c r="C675" s="131" t="s">
        <v>2211</v>
      </c>
      <c r="D675" s="131" t="s">
        <v>139</v>
      </c>
      <c r="E675" s="132" t="s">
        <v>2212</v>
      </c>
      <c r="F675" s="133" t="s">
        <v>2213</v>
      </c>
      <c r="G675" s="134" t="s">
        <v>153</v>
      </c>
      <c r="H675" s="135">
        <v>4</v>
      </c>
      <c r="I675" s="136"/>
      <c r="J675" s="137">
        <f t="shared" ref="J675:J706" si="210">ROUND(I675*H675,2)</f>
        <v>0</v>
      </c>
      <c r="K675" s="138"/>
      <c r="L675" s="29"/>
      <c r="M675" s="139" t="s">
        <v>1</v>
      </c>
      <c r="N675" s="140" t="s">
        <v>48</v>
      </c>
      <c r="P675" s="141">
        <f t="shared" ref="P675:P706" si="211">O675*H675</f>
        <v>0</v>
      </c>
      <c r="Q675" s="141">
        <v>0</v>
      </c>
      <c r="R675" s="141">
        <f t="shared" ref="R675:R706" si="212">Q675*H675</f>
        <v>0</v>
      </c>
      <c r="S675" s="141">
        <v>0</v>
      </c>
      <c r="T675" s="142">
        <f t="shared" ref="T675:T706" si="213">S675*H675</f>
        <v>0</v>
      </c>
      <c r="AR675" s="143" t="s">
        <v>397</v>
      </c>
      <c r="AT675" s="143" t="s">
        <v>139</v>
      </c>
      <c r="AU675" s="143" t="s">
        <v>144</v>
      </c>
      <c r="AY675" s="13" t="s">
        <v>137</v>
      </c>
      <c r="BE675" s="144">
        <f t="shared" ref="BE675:BE706" si="214">IF(N675="základná",J675,0)</f>
        <v>0</v>
      </c>
      <c r="BF675" s="144">
        <f t="shared" ref="BF675:BF706" si="215">IF(N675="znížená",J675,0)</f>
        <v>0</v>
      </c>
      <c r="BG675" s="144">
        <f t="shared" ref="BG675:BG706" si="216">IF(N675="zákl. prenesená",J675,0)</f>
        <v>0</v>
      </c>
      <c r="BH675" s="144">
        <f t="shared" ref="BH675:BH706" si="217">IF(N675="zníž. prenesená",J675,0)</f>
        <v>0</v>
      </c>
      <c r="BI675" s="144">
        <f t="shared" ref="BI675:BI706" si="218">IF(N675="nulová",J675,0)</f>
        <v>0</v>
      </c>
      <c r="BJ675" s="13" t="s">
        <v>144</v>
      </c>
      <c r="BK675" s="144">
        <f t="shared" ref="BK675:BK706" si="219">ROUND(I675*H675,2)</f>
        <v>0</v>
      </c>
      <c r="BL675" s="13" t="s">
        <v>397</v>
      </c>
      <c r="BM675" s="143" t="s">
        <v>2214</v>
      </c>
    </row>
    <row r="676" spans="2:65" s="1" customFormat="1" ht="24.2" customHeight="1">
      <c r="B676" s="29"/>
      <c r="C676" s="131" t="s">
        <v>2215</v>
      </c>
      <c r="D676" s="131" t="s">
        <v>139</v>
      </c>
      <c r="E676" s="132" t="s">
        <v>2216</v>
      </c>
      <c r="F676" s="133" t="s">
        <v>2217</v>
      </c>
      <c r="G676" s="134" t="s">
        <v>153</v>
      </c>
      <c r="H676" s="135">
        <v>2</v>
      </c>
      <c r="I676" s="136"/>
      <c r="J676" s="137">
        <f t="shared" si="210"/>
        <v>0</v>
      </c>
      <c r="K676" s="138"/>
      <c r="L676" s="29"/>
      <c r="M676" s="139" t="s">
        <v>1</v>
      </c>
      <c r="N676" s="140" t="s">
        <v>48</v>
      </c>
      <c r="P676" s="141">
        <f t="shared" si="211"/>
        <v>0</v>
      </c>
      <c r="Q676" s="141">
        <v>0</v>
      </c>
      <c r="R676" s="141">
        <f t="shared" si="212"/>
        <v>0</v>
      </c>
      <c r="S676" s="141">
        <v>0</v>
      </c>
      <c r="T676" s="142">
        <f t="shared" si="213"/>
        <v>0</v>
      </c>
      <c r="AR676" s="143" t="s">
        <v>397</v>
      </c>
      <c r="AT676" s="143" t="s">
        <v>139</v>
      </c>
      <c r="AU676" s="143" t="s">
        <v>144</v>
      </c>
      <c r="AY676" s="13" t="s">
        <v>137</v>
      </c>
      <c r="BE676" s="144">
        <f t="shared" si="214"/>
        <v>0</v>
      </c>
      <c r="BF676" s="144">
        <f t="shared" si="215"/>
        <v>0</v>
      </c>
      <c r="BG676" s="144">
        <f t="shared" si="216"/>
        <v>0</v>
      </c>
      <c r="BH676" s="144">
        <f t="shared" si="217"/>
        <v>0</v>
      </c>
      <c r="BI676" s="144">
        <f t="shared" si="218"/>
        <v>0</v>
      </c>
      <c r="BJ676" s="13" t="s">
        <v>144</v>
      </c>
      <c r="BK676" s="144">
        <f t="shared" si="219"/>
        <v>0</v>
      </c>
      <c r="BL676" s="13" t="s">
        <v>397</v>
      </c>
      <c r="BM676" s="143" t="s">
        <v>2218</v>
      </c>
    </row>
    <row r="677" spans="2:65" s="1" customFormat="1" ht="24.2" customHeight="1">
      <c r="B677" s="29"/>
      <c r="C677" s="131" t="s">
        <v>2219</v>
      </c>
      <c r="D677" s="131" t="s">
        <v>139</v>
      </c>
      <c r="E677" s="132" t="s">
        <v>2220</v>
      </c>
      <c r="F677" s="133" t="s">
        <v>2221</v>
      </c>
      <c r="G677" s="134" t="s">
        <v>153</v>
      </c>
      <c r="H677" s="135">
        <v>2</v>
      </c>
      <c r="I677" s="136"/>
      <c r="J677" s="137">
        <f t="shared" si="210"/>
        <v>0</v>
      </c>
      <c r="K677" s="138"/>
      <c r="L677" s="29"/>
      <c r="M677" s="139" t="s">
        <v>1</v>
      </c>
      <c r="N677" s="140" t="s">
        <v>48</v>
      </c>
      <c r="P677" s="141">
        <f t="shared" si="211"/>
        <v>0</v>
      </c>
      <c r="Q677" s="141">
        <v>0</v>
      </c>
      <c r="R677" s="141">
        <f t="shared" si="212"/>
        <v>0</v>
      </c>
      <c r="S677" s="141">
        <v>0</v>
      </c>
      <c r="T677" s="142">
        <f t="shared" si="213"/>
        <v>0</v>
      </c>
      <c r="AR677" s="143" t="s">
        <v>397</v>
      </c>
      <c r="AT677" s="143" t="s">
        <v>139</v>
      </c>
      <c r="AU677" s="143" t="s">
        <v>144</v>
      </c>
      <c r="AY677" s="13" t="s">
        <v>137</v>
      </c>
      <c r="BE677" s="144">
        <f t="shared" si="214"/>
        <v>0</v>
      </c>
      <c r="BF677" s="144">
        <f t="shared" si="215"/>
        <v>0</v>
      </c>
      <c r="BG677" s="144">
        <f t="shared" si="216"/>
        <v>0</v>
      </c>
      <c r="BH677" s="144">
        <f t="shared" si="217"/>
        <v>0</v>
      </c>
      <c r="BI677" s="144">
        <f t="shared" si="218"/>
        <v>0</v>
      </c>
      <c r="BJ677" s="13" t="s">
        <v>144</v>
      </c>
      <c r="BK677" s="144">
        <f t="shared" si="219"/>
        <v>0</v>
      </c>
      <c r="BL677" s="13" t="s">
        <v>397</v>
      </c>
      <c r="BM677" s="143" t="s">
        <v>2222</v>
      </c>
    </row>
    <row r="678" spans="2:65" s="1" customFormat="1" ht="24.2" customHeight="1">
      <c r="B678" s="29"/>
      <c r="C678" s="131" t="s">
        <v>2223</v>
      </c>
      <c r="D678" s="131" t="s">
        <v>139</v>
      </c>
      <c r="E678" s="132" t="s">
        <v>2224</v>
      </c>
      <c r="F678" s="133" t="s">
        <v>2225</v>
      </c>
      <c r="G678" s="134" t="s">
        <v>153</v>
      </c>
      <c r="H678" s="135">
        <v>261</v>
      </c>
      <c r="I678" s="136"/>
      <c r="J678" s="137">
        <f t="shared" si="210"/>
        <v>0</v>
      </c>
      <c r="K678" s="138"/>
      <c r="L678" s="29"/>
      <c r="M678" s="139" t="s">
        <v>1</v>
      </c>
      <c r="N678" s="140" t="s">
        <v>48</v>
      </c>
      <c r="P678" s="141">
        <f t="shared" si="211"/>
        <v>0</v>
      </c>
      <c r="Q678" s="141">
        <v>0</v>
      </c>
      <c r="R678" s="141">
        <f t="shared" si="212"/>
        <v>0</v>
      </c>
      <c r="S678" s="141">
        <v>0</v>
      </c>
      <c r="T678" s="142">
        <f t="shared" si="213"/>
        <v>0</v>
      </c>
      <c r="AR678" s="143" t="s">
        <v>397</v>
      </c>
      <c r="AT678" s="143" t="s">
        <v>139</v>
      </c>
      <c r="AU678" s="143" t="s">
        <v>144</v>
      </c>
      <c r="AY678" s="13" t="s">
        <v>137</v>
      </c>
      <c r="BE678" s="144">
        <f t="shared" si="214"/>
        <v>0</v>
      </c>
      <c r="BF678" s="144">
        <f t="shared" si="215"/>
        <v>0</v>
      </c>
      <c r="BG678" s="144">
        <f t="shared" si="216"/>
        <v>0</v>
      </c>
      <c r="BH678" s="144">
        <f t="shared" si="217"/>
        <v>0</v>
      </c>
      <c r="BI678" s="144">
        <f t="shared" si="218"/>
        <v>0</v>
      </c>
      <c r="BJ678" s="13" t="s">
        <v>144</v>
      </c>
      <c r="BK678" s="144">
        <f t="shared" si="219"/>
        <v>0</v>
      </c>
      <c r="BL678" s="13" t="s">
        <v>397</v>
      </c>
      <c r="BM678" s="143" t="s">
        <v>2226</v>
      </c>
    </row>
    <row r="679" spans="2:65" s="1" customFormat="1" ht="24.2" customHeight="1">
      <c r="B679" s="29"/>
      <c r="C679" s="131" t="s">
        <v>2227</v>
      </c>
      <c r="D679" s="131" t="s">
        <v>139</v>
      </c>
      <c r="E679" s="132" t="s">
        <v>2228</v>
      </c>
      <c r="F679" s="133" t="s">
        <v>2229</v>
      </c>
      <c r="G679" s="134" t="s">
        <v>153</v>
      </c>
      <c r="H679" s="135">
        <v>4</v>
      </c>
      <c r="I679" s="136"/>
      <c r="J679" s="137">
        <f t="shared" si="210"/>
        <v>0</v>
      </c>
      <c r="K679" s="138"/>
      <c r="L679" s="29"/>
      <c r="M679" s="139" t="s">
        <v>1</v>
      </c>
      <c r="N679" s="140" t="s">
        <v>48</v>
      </c>
      <c r="P679" s="141">
        <f t="shared" si="211"/>
        <v>0</v>
      </c>
      <c r="Q679" s="141">
        <v>0</v>
      </c>
      <c r="R679" s="141">
        <f t="shared" si="212"/>
        <v>0</v>
      </c>
      <c r="S679" s="141">
        <v>0</v>
      </c>
      <c r="T679" s="142">
        <f t="shared" si="213"/>
        <v>0</v>
      </c>
      <c r="AR679" s="143" t="s">
        <v>397</v>
      </c>
      <c r="AT679" s="143" t="s">
        <v>139</v>
      </c>
      <c r="AU679" s="143" t="s">
        <v>144</v>
      </c>
      <c r="AY679" s="13" t="s">
        <v>137</v>
      </c>
      <c r="BE679" s="144">
        <f t="shared" si="214"/>
        <v>0</v>
      </c>
      <c r="BF679" s="144">
        <f t="shared" si="215"/>
        <v>0</v>
      </c>
      <c r="BG679" s="144">
        <f t="shared" si="216"/>
        <v>0</v>
      </c>
      <c r="BH679" s="144">
        <f t="shared" si="217"/>
        <v>0</v>
      </c>
      <c r="BI679" s="144">
        <f t="shared" si="218"/>
        <v>0</v>
      </c>
      <c r="BJ679" s="13" t="s">
        <v>144</v>
      </c>
      <c r="BK679" s="144">
        <f t="shared" si="219"/>
        <v>0</v>
      </c>
      <c r="BL679" s="13" t="s">
        <v>397</v>
      </c>
      <c r="BM679" s="143" t="s">
        <v>2230</v>
      </c>
    </row>
    <row r="680" spans="2:65" s="1" customFormat="1" ht="24.2" customHeight="1">
      <c r="B680" s="29"/>
      <c r="C680" s="131" t="s">
        <v>2231</v>
      </c>
      <c r="D680" s="131" t="s">
        <v>139</v>
      </c>
      <c r="E680" s="132" t="s">
        <v>2232</v>
      </c>
      <c r="F680" s="133" t="s">
        <v>2233</v>
      </c>
      <c r="G680" s="134" t="s">
        <v>153</v>
      </c>
      <c r="H680" s="135">
        <v>5</v>
      </c>
      <c r="I680" s="136"/>
      <c r="J680" s="137">
        <f t="shared" si="210"/>
        <v>0</v>
      </c>
      <c r="K680" s="138"/>
      <c r="L680" s="29"/>
      <c r="M680" s="139" t="s">
        <v>1</v>
      </c>
      <c r="N680" s="140" t="s">
        <v>48</v>
      </c>
      <c r="P680" s="141">
        <f t="shared" si="211"/>
        <v>0</v>
      </c>
      <c r="Q680" s="141">
        <v>0</v>
      </c>
      <c r="R680" s="141">
        <f t="shared" si="212"/>
        <v>0</v>
      </c>
      <c r="S680" s="141">
        <v>0</v>
      </c>
      <c r="T680" s="142">
        <f t="shared" si="213"/>
        <v>0</v>
      </c>
      <c r="AR680" s="143" t="s">
        <v>397</v>
      </c>
      <c r="AT680" s="143" t="s">
        <v>139</v>
      </c>
      <c r="AU680" s="143" t="s">
        <v>144</v>
      </c>
      <c r="AY680" s="13" t="s">
        <v>137</v>
      </c>
      <c r="BE680" s="144">
        <f t="shared" si="214"/>
        <v>0</v>
      </c>
      <c r="BF680" s="144">
        <f t="shared" si="215"/>
        <v>0</v>
      </c>
      <c r="BG680" s="144">
        <f t="shared" si="216"/>
        <v>0</v>
      </c>
      <c r="BH680" s="144">
        <f t="shared" si="217"/>
        <v>0</v>
      </c>
      <c r="BI680" s="144">
        <f t="shared" si="218"/>
        <v>0</v>
      </c>
      <c r="BJ680" s="13" t="s">
        <v>144</v>
      </c>
      <c r="BK680" s="144">
        <f t="shared" si="219"/>
        <v>0</v>
      </c>
      <c r="BL680" s="13" t="s">
        <v>397</v>
      </c>
      <c r="BM680" s="143" t="s">
        <v>2234</v>
      </c>
    </row>
    <row r="681" spans="2:65" s="1" customFormat="1" ht="24.2" customHeight="1">
      <c r="B681" s="29"/>
      <c r="C681" s="131" t="s">
        <v>2235</v>
      </c>
      <c r="D681" s="131" t="s">
        <v>139</v>
      </c>
      <c r="E681" s="132" t="s">
        <v>2236</v>
      </c>
      <c r="F681" s="133" t="s">
        <v>2237</v>
      </c>
      <c r="G681" s="134" t="s">
        <v>153</v>
      </c>
      <c r="H681" s="135">
        <v>8</v>
      </c>
      <c r="I681" s="136"/>
      <c r="J681" s="137">
        <f t="shared" si="210"/>
        <v>0</v>
      </c>
      <c r="K681" s="138"/>
      <c r="L681" s="29"/>
      <c r="M681" s="139" t="s">
        <v>1</v>
      </c>
      <c r="N681" s="140" t="s">
        <v>48</v>
      </c>
      <c r="P681" s="141">
        <f t="shared" si="211"/>
        <v>0</v>
      </c>
      <c r="Q681" s="141">
        <v>0</v>
      </c>
      <c r="R681" s="141">
        <f t="shared" si="212"/>
        <v>0</v>
      </c>
      <c r="S681" s="141">
        <v>0</v>
      </c>
      <c r="T681" s="142">
        <f t="shared" si="213"/>
        <v>0</v>
      </c>
      <c r="AR681" s="143" t="s">
        <v>397</v>
      </c>
      <c r="AT681" s="143" t="s">
        <v>139</v>
      </c>
      <c r="AU681" s="143" t="s">
        <v>144</v>
      </c>
      <c r="AY681" s="13" t="s">
        <v>137</v>
      </c>
      <c r="BE681" s="144">
        <f t="shared" si="214"/>
        <v>0</v>
      </c>
      <c r="BF681" s="144">
        <f t="shared" si="215"/>
        <v>0</v>
      </c>
      <c r="BG681" s="144">
        <f t="shared" si="216"/>
        <v>0</v>
      </c>
      <c r="BH681" s="144">
        <f t="shared" si="217"/>
        <v>0</v>
      </c>
      <c r="BI681" s="144">
        <f t="shared" si="218"/>
        <v>0</v>
      </c>
      <c r="BJ681" s="13" t="s">
        <v>144</v>
      </c>
      <c r="BK681" s="144">
        <f t="shared" si="219"/>
        <v>0</v>
      </c>
      <c r="BL681" s="13" t="s">
        <v>397</v>
      </c>
      <c r="BM681" s="143" t="s">
        <v>2238</v>
      </c>
    </row>
    <row r="682" spans="2:65" s="1" customFormat="1" ht="24.2" customHeight="1">
      <c r="B682" s="29"/>
      <c r="C682" s="131" t="s">
        <v>2239</v>
      </c>
      <c r="D682" s="131" t="s">
        <v>139</v>
      </c>
      <c r="E682" s="132" t="s">
        <v>2240</v>
      </c>
      <c r="F682" s="133" t="s">
        <v>2241</v>
      </c>
      <c r="G682" s="134" t="s">
        <v>153</v>
      </c>
      <c r="H682" s="135">
        <v>6</v>
      </c>
      <c r="I682" s="136"/>
      <c r="J682" s="137">
        <f t="shared" si="210"/>
        <v>0</v>
      </c>
      <c r="K682" s="138"/>
      <c r="L682" s="29"/>
      <c r="M682" s="139" t="s">
        <v>1</v>
      </c>
      <c r="N682" s="140" t="s">
        <v>48</v>
      </c>
      <c r="P682" s="141">
        <f t="shared" si="211"/>
        <v>0</v>
      </c>
      <c r="Q682" s="141">
        <v>0</v>
      </c>
      <c r="R682" s="141">
        <f t="shared" si="212"/>
        <v>0</v>
      </c>
      <c r="S682" s="141">
        <v>0</v>
      </c>
      <c r="T682" s="142">
        <f t="shared" si="213"/>
        <v>0</v>
      </c>
      <c r="AR682" s="143" t="s">
        <v>397</v>
      </c>
      <c r="AT682" s="143" t="s">
        <v>139</v>
      </c>
      <c r="AU682" s="143" t="s">
        <v>144</v>
      </c>
      <c r="AY682" s="13" t="s">
        <v>137</v>
      </c>
      <c r="BE682" s="144">
        <f t="shared" si="214"/>
        <v>0</v>
      </c>
      <c r="BF682" s="144">
        <f t="shared" si="215"/>
        <v>0</v>
      </c>
      <c r="BG682" s="144">
        <f t="shared" si="216"/>
        <v>0</v>
      </c>
      <c r="BH682" s="144">
        <f t="shared" si="217"/>
        <v>0</v>
      </c>
      <c r="BI682" s="144">
        <f t="shared" si="218"/>
        <v>0</v>
      </c>
      <c r="BJ682" s="13" t="s">
        <v>144</v>
      </c>
      <c r="BK682" s="144">
        <f t="shared" si="219"/>
        <v>0</v>
      </c>
      <c r="BL682" s="13" t="s">
        <v>397</v>
      </c>
      <c r="BM682" s="143" t="s">
        <v>2242</v>
      </c>
    </row>
    <row r="683" spans="2:65" s="1" customFormat="1" ht="24.2" customHeight="1">
      <c r="B683" s="29"/>
      <c r="C683" s="131" t="s">
        <v>2243</v>
      </c>
      <c r="D683" s="131" t="s">
        <v>139</v>
      </c>
      <c r="E683" s="132" t="s">
        <v>2244</v>
      </c>
      <c r="F683" s="133" t="s">
        <v>2245</v>
      </c>
      <c r="G683" s="134" t="s">
        <v>153</v>
      </c>
      <c r="H683" s="135">
        <v>4</v>
      </c>
      <c r="I683" s="136"/>
      <c r="J683" s="137">
        <f t="shared" si="210"/>
        <v>0</v>
      </c>
      <c r="K683" s="138"/>
      <c r="L683" s="29"/>
      <c r="M683" s="139" t="s">
        <v>1</v>
      </c>
      <c r="N683" s="140" t="s">
        <v>48</v>
      </c>
      <c r="P683" s="141">
        <f t="shared" si="211"/>
        <v>0</v>
      </c>
      <c r="Q683" s="141">
        <v>0</v>
      </c>
      <c r="R683" s="141">
        <f t="shared" si="212"/>
        <v>0</v>
      </c>
      <c r="S683" s="141">
        <v>0</v>
      </c>
      <c r="T683" s="142">
        <f t="shared" si="213"/>
        <v>0</v>
      </c>
      <c r="AR683" s="143" t="s">
        <v>397</v>
      </c>
      <c r="AT683" s="143" t="s">
        <v>139</v>
      </c>
      <c r="AU683" s="143" t="s">
        <v>144</v>
      </c>
      <c r="AY683" s="13" t="s">
        <v>137</v>
      </c>
      <c r="BE683" s="144">
        <f t="shared" si="214"/>
        <v>0</v>
      </c>
      <c r="BF683" s="144">
        <f t="shared" si="215"/>
        <v>0</v>
      </c>
      <c r="BG683" s="144">
        <f t="shared" si="216"/>
        <v>0</v>
      </c>
      <c r="BH683" s="144">
        <f t="shared" si="217"/>
        <v>0</v>
      </c>
      <c r="BI683" s="144">
        <f t="shared" si="218"/>
        <v>0</v>
      </c>
      <c r="BJ683" s="13" t="s">
        <v>144</v>
      </c>
      <c r="BK683" s="144">
        <f t="shared" si="219"/>
        <v>0</v>
      </c>
      <c r="BL683" s="13" t="s">
        <v>397</v>
      </c>
      <c r="BM683" s="143" t="s">
        <v>2246</v>
      </c>
    </row>
    <row r="684" spans="2:65" s="1" customFormat="1" ht="24.2" customHeight="1">
      <c r="B684" s="29"/>
      <c r="C684" s="131" t="s">
        <v>2247</v>
      </c>
      <c r="D684" s="131" t="s">
        <v>139</v>
      </c>
      <c r="E684" s="132" t="s">
        <v>2248</v>
      </c>
      <c r="F684" s="133" t="s">
        <v>2249</v>
      </c>
      <c r="G684" s="134" t="s">
        <v>153</v>
      </c>
      <c r="H684" s="135">
        <v>8</v>
      </c>
      <c r="I684" s="136"/>
      <c r="J684" s="137">
        <f t="shared" si="210"/>
        <v>0</v>
      </c>
      <c r="K684" s="138"/>
      <c r="L684" s="29"/>
      <c r="M684" s="139" t="s">
        <v>1</v>
      </c>
      <c r="N684" s="140" t="s">
        <v>48</v>
      </c>
      <c r="P684" s="141">
        <f t="shared" si="211"/>
        <v>0</v>
      </c>
      <c r="Q684" s="141">
        <v>0</v>
      </c>
      <c r="R684" s="141">
        <f t="shared" si="212"/>
        <v>0</v>
      </c>
      <c r="S684" s="141">
        <v>0</v>
      </c>
      <c r="T684" s="142">
        <f t="shared" si="213"/>
        <v>0</v>
      </c>
      <c r="AR684" s="143" t="s">
        <v>397</v>
      </c>
      <c r="AT684" s="143" t="s">
        <v>139</v>
      </c>
      <c r="AU684" s="143" t="s">
        <v>144</v>
      </c>
      <c r="AY684" s="13" t="s">
        <v>137</v>
      </c>
      <c r="BE684" s="144">
        <f t="shared" si="214"/>
        <v>0</v>
      </c>
      <c r="BF684" s="144">
        <f t="shared" si="215"/>
        <v>0</v>
      </c>
      <c r="BG684" s="144">
        <f t="shared" si="216"/>
        <v>0</v>
      </c>
      <c r="BH684" s="144">
        <f t="shared" si="217"/>
        <v>0</v>
      </c>
      <c r="BI684" s="144">
        <f t="shared" si="218"/>
        <v>0</v>
      </c>
      <c r="BJ684" s="13" t="s">
        <v>144</v>
      </c>
      <c r="BK684" s="144">
        <f t="shared" si="219"/>
        <v>0</v>
      </c>
      <c r="BL684" s="13" t="s">
        <v>397</v>
      </c>
      <c r="BM684" s="143" t="s">
        <v>2250</v>
      </c>
    </row>
    <row r="685" spans="2:65" s="1" customFormat="1" ht="24.2" customHeight="1">
      <c r="B685" s="29"/>
      <c r="C685" s="131" t="s">
        <v>2251</v>
      </c>
      <c r="D685" s="131" t="s">
        <v>139</v>
      </c>
      <c r="E685" s="132" t="s">
        <v>2252</v>
      </c>
      <c r="F685" s="133" t="s">
        <v>2253</v>
      </c>
      <c r="G685" s="134" t="s">
        <v>153</v>
      </c>
      <c r="H685" s="135">
        <v>26</v>
      </c>
      <c r="I685" s="136"/>
      <c r="J685" s="137">
        <f t="shared" si="210"/>
        <v>0</v>
      </c>
      <c r="K685" s="138"/>
      <c r="L685" s="29"/>
      <c r="M685" s="139" t="s">
        <v>1</v>
      </c>
      <c r="N685" s="140" t="s">
        <v>48</v>
      </c>
      <c r="P685" s="141">
        <f t="shared" si="211"/>
        <v>0</v>
      </c>
      <c r="Q685" s="141">
        <v>0</v>
      </c>
      <c r="R685" s="141">
        <f t="shared" si="212"/>
        <v>0</v>
      </c>
      <c r="S685" s="141">
        <v>0</v>
      </c>
      <c r="T685" s="142">
        <f t="shared" si="213"/>
        <v>0</v>
      </c>
      <c r="AR685" s="143" t="s">
        <v>397</v>
      </c>
      <c r="AT685" s="143" t="s">
        <v>139</v>
      </c>
      <c r="AU685" s="143" t="s">
        <v>144</v>
      </c>
      <c r="AY685" s="13" t="s">
        <v>137</v>
      </c>
      <c r="BE685" s="144">
        <f t="shared" si="214"/>
        <v>0</v>
      </c>
      <c r="BF685" s="144">
        <f t="shared" si="215"/>
        <v>0</v>
      </c>
      <c r="BG685" s="144">
        <f t="shared" si="216"/>
        <v>0</v>
      </c>
      <c r="BH685" s="144">
        <f t="shared" si="217"/>
        <v>0</v>
      </c>
      <c r="BI685" s="144">
        <f t="shared" si="218"/>
        <v>0</v>
      </c>
      <c r="BJ685" s="13" t="s">
        <v>144</v>
      </c>
      <c r="BK685" s="144">
        <f t="shared" si="219"/>
        <v>0</v>
      </c>
      <c r="BL685" s="13" t="s">
        <v>397</v>
      </c>
      <c r="BM685" s="143" t="s">
        <v>2254</v>
      </c>
    </row>
    <row r="686" spans="2:65" s="1" customFormat="1" ht="24.2" customHeight="1">
      <c r="B686" s="29"/>
      <c r="C686" s="131" t="s">
        <v>2255</v>
      </c>
      <c r="D686" s="131" t="s">
        <v>139</v>
      </c>
      <c r="E686" s="132" t="s">
        <v>2256</v>
      </c>
      <c r="F686" s="133" t="s">
        <v>2257</v>
      </c>
      <c r="G686" s="134" t="s">
        <v>153</v>
      </c>
      <c r="H686" s="135">
        <v>54</v>
      </c>
      <c r="I686" s="136"/>
      <c r="J686" s="137">
        <f t="shared" si="210"/>
        <v>0</v>
      </c>
      <c r="K686" s="138"/>
      <c r="L686" s="29"/>
      <c r="M686" s="139" t="s">
        <v>1</v>
      </c>
      <c r="N686" s="140" t="s">
        <v>48</v>
      </c>
      <c r="P686" s="141">
        <f t="shared" si="211"/>
        <v>0</v>
      </c>
      <c r="Q686" s="141">
        <v>0</v>
      </c>
      <c r="R686" s="141">
        <f t="shared" si="212"/>
        <v>0</v>
      </c>
      <c r="S686" s="141">
        <v>0</v>
      </c>
      <c r="T686" s="142">
        <f t="shared" si="213"/>
        <v>0</v>
      </c>
      <c r="AR686" s="143" t="s">
        <v>397</v>
      </c>
      <c r="AT686" s="143" t="s">
        <v>139</v>
      </c>
      <c r="AU686" s="143" t="s">
        <v>144</v>
      </c>
      <c r="AY686" s="13" t="s">
        <v>137</v>
      </c>
      <c r="BE686" s="144">
        <f t="shared" si="214"/>
        <v>0</v>
      </c>
      <c r="BF686" s="144">
        <f t="shared" si="215"/>
        <v>0</v>
      </c>
      <c r="BG686" s="144">
        <f t="shared" si="216"/>
        <v>0</v>
      </c>
      <c r="BH686" s="144">
        <f t="shared" si="217"/>
        <v>0</v>
      </c>
      <c r="BI686" s="144">
        <f t="shared" si="218"/>
        <v>0</v>
      </c>
      <c r="BJ686" s="13" t="s">
        <v>144</v>
      </c>
      <c r="BK686" s="144">
        <f t="shared" si="219"/>
        <v>0</v>
      </c>
      <c r="BL686" s="13" t="s">
        <v>397</v>
      </c>
      <c r="BM686" s="143" t="s">
        <v>2258</v>
      </c>
    </row>
    <row r="687" spans="2:65" s="1" customFormat="1" ht="24.2" customHeight="1">
      <c r="B687" s="29"/>
      <c r="C687" s="131" t="s">
        <v>2259</v>
      </c>
      <c r="D687" s="131" t="s">
        <v>139</v>
      </c>
      <c r="E687" s="132" t="s">
        <v>2260</v>
      </c>
      <c r="F687" s="133" t="s">
        <v>2261</v>
      </c>
      <c r="G687" s="134" t="s">
        <v>153</v>
      </c>
      <c r="H687" s="135">
        <v>18</v>
      </c>
      <c r="I687" s="136"/>
      <c r="J687" s="137">
        <f t="shared" si="210"/>
        <v>0</v>
      </c>
      <c r="K687" s="138"/>
      <c r="L687" s="29"/>
      <c r="M687" s="139" t="s">
        <v>1</v>
      </c>
      <c r="N687" s="140" t="s">
        <v>48</v>
      </c>
      <c r="P687" s="141">
        <f t="shared" si="211"/>
        <v>0</v>
      </c>
      <c r="Q687" s="141">
        <v>0</v>
      </c>
      <c r="R687" s="141">
        <f t="shared" si="212"/>
        <v>0</v>
      </c>
      <c r="S687" s="141">
        <v>0</v>
      </c>
      <c r="T687" s="142">
        <f t="shared" si="213"/>
        <v>0</v>
      </c>
      <c r="AR687" s="143" t="s">
        <v>397</v>
      </c>
      <c r="AT687" s="143" t="s">
        <v>139</v>
      </c>
      <c r="AU687" s="143" t="s">
        <v>144</v>
      </c>
      <c r="AY687" s="13" t="s">
        <v>137</v>
      </c>
      <c r="BE687" s="144">
        <f t="shared" si="214"/>
        <v>0</v>
      </c>
      <c r="BF687" s="144">
        <f t="shared" si="215"/>
        <v>0</v>
      </c>
      <c r="BG687" s="144">
        <f t="shared" si="216"/>
        <v>0</v>
      </c>
      <c r="BH687" s="144">
        <f t="shared" si="217"/>
        <v>0</v>
      </c>
      <c r="BI687" s="144">
        <f t="shared" si="218"/>
        <v>0</v>
      </c>
      <c r="BJ687" s="13" t="s">
        <v>144</v>
      </c>
      <c r="BK687" s="144">
        <f t="shared" si="219"/>
        <v>0</v>
      </c>
      <c r="BL687" s="13" t="s">
        <v>397</v>
      </c>
      <c r="BM687" s="143" t="s">
        <v>2262</v>
      </c>
    </row>
    <row r="688" spans="2:65" s="1" customFormat="1" ht="24.2" customHeight="1">
      <c r="B688" s="29"/>
      <c r="C688" s="131" t="s">
        <v>2263</v>
      </c>
      <c r="D688" s="131" t="s">
        <v>139</v>
      </c>
      <c r="E688" s="132" t="s">
        <v>2264</v>
      </c>
      <c r="F688" s="133" t="s">
        <v>2265</v>
      </c>
      <c r="G688" s="134" t="s">
        <v>153</v>
      </c>
      <c r="H688" s="135">
        <v>6</v>
      </c>
      <c r="I688" s="136"/>
      <c r="J688" s="137">
        <f t="shared" si="210"/>
        <v>0</v>
      </c>
      <c r="K688" s="138"/>
      <c r="L688" s="29"/>
      <c r="M688" s="139" t="s">
        <v>1</v>
      </c>
      <c r="N688" s="140" t="s">
        <v>48</v>
      </c>
      <c r="P688" s="141">
        <f t="shared" si="211"/>
        <v>0</v>
      </c>
      <c r="Q688" s="141">
        <v>0</v>
      </c>
      <c r="R688" s="141">
        <f t="shared" si="212"/>
        <v>0</v>
      </c>
      <c r="S688" s="141">
        <v>0</v>
      </c>
      <c r="T688" s="142">
        <f t="shared" si="213"/>
        <v>0</v>
      </c>
      <c r="AR688" s="143" t="s">
        <v>397</v>
      </c>
      <c r="AT688" s="143" t="s">
        <v>139</v>
      </c>
      <c r="AU688" s="143" t="s">
        <v>144</v>
      </c>
      <c r="AY688" s="13" t="s">
        <v>137</v>
      </c>
      <c r="BE688" s="144">
        <f t="shared" si="214"/>
        <v>0</v>
      </c>
      <c r="BF688" s="144">
        <f t="shared" si="215"/>
        <v>0</v>
      </c>
      <c r="BG688" s="144">
        <f t="shared" si="216"/>
        <v>0</v>
      </c>
      <c r="BH688" s="144">
        <f t="shared" si="217"/>
        <v>0</v>
      </c>
      <c r="BI688" s="144">
        <f t="shared" si="218"/>
        <v>0</v>
      </c>
      <c r="BJ688" s="13" t="s">
        <v>144</v>
      </c>
      <c r="BK688" s="144">
        <f t="shared" si="219"/>
        <v>0</v>
      </c>
      <c r="BL688" s="13" t="s">
        <v>397</v>
      </c>
      <c r="BM688" s="143" t="s">
        <v>2266</v>
      </c>
    </row>
    <row r="689" spans="2:65" s="1" customFormat="1" ht="24.2" customHeight="1">
      <c r="B689" s="29"/>
      <c r="C689" s="131" t="s">
        <v>2267</v>
      </c>
      <c r="D689" s="131" t="s">
        <v>139</v>
      </c>
      <c r="E689" s="132" t="s">
        <v>2268</v>
      </c>
      <c r="F689" s="133" t="s">
        <v>2269</v>
      </c>
      <c r="G689" s="134" t="s">
        <v>153</v>
      </c>
      <c r="H689" s="135">
        <v>6</v>
      </c>
      <c r="I689" s="136"/>
      <c r="J689" s="137">
        <f t="shared" si="210"/>
        <v>0</v>
      </c>
      <c r="K689" s="138"/>
      <c r="L689" s="29"/>
      <c r="M689" s="139" t="s">
        <v>1</v>
      </c>
      <c r="N689" s="140" t="s">
        <v>48</v>
      </c>
      <c r="P689" s="141">
        <f t="shared" si="211"/>
        <v>0</v>
      </c>
      <c r="Q689" s="141">
        <v>0</v>
      </c>
      <c r="R689" s="141">
        <f t="shared" si="212"/>
        <v>0</v>
      </c>
      <c r="S689" s="141">
        <v>0</v>
      </c>
      <c r="T689" s="142">
        <f t="shared" si="213"/>
        <v>0</v>
      </c>
      <c r="AR689" s="143" t="s">
        <v>397</v>
      </c>
      <c r="AT689" s="143" t="s">
        <v>139</v>
      </c>
      <c r="AU689" s="143" t="s">
        <v>144</v>
      </c>
      <c r="AY689" s="13" t="s">
        <v>137</v>
      </c>
      <c r="BE689" s="144">
        <f t="shared" si="214"/>
        <v>0</v>
      </c>
      <c r="BF689" s="144">
        <f t="shared" si="215"/>
        <v>0</v>
      </c>
      <c r="BG689" s="144">
        <f t="shared" si="216"/>
        <v>0</v>
      </c>
      <c r="BH689" s="144">
        <f t="shared" si="217"/>
        <v>0</v>
      </c>
      <c r="BI689" s="144">
        <f t="shared" si="218"/>
        <v>0</v>
      </c>
      <c r="BJ689" s="13" t="s">
        <v>144</v>
      </c>
      <c r="BK689" s="144">
        <f t="shared" si="219"/>
        <v>0</v>
      </c>
      <c r="BL689" s="13" t="s">
        <v>397</v>
      </c>
      <c r="BM689" s="143" t="s">
        <v>2270</v>
      </c>
    </row>
    <row r="690" spans="2:65" s="1" customFormat="1" ht="24.2" customHeight="1">
      <c r="B690" s="29"/>
      <c r="C690" s="131" t="s">
        <v>2271</v>
      </c>
      <c r="D690" s="131" t="s">
        <v>139</v>
      </c>
      <c r="E690" s="132" t="s">
        <v>2272</v>
      </c>
      <c r="F690" s="133" t="s">
        <v>2273</v>
      </c>
      <c r="G690" s="134" t="s">
        <v>153</v>
      </c>
      <c r="H690" s="135">
        <v>15</v>
      </c>
      <c r="I690" s="136"/>
      <c r="J690" s="137">
        <f t="shared" si="210"/>
        <v>0</v>
      </c>
      <c r="K690" s="138"/>
      <c r="L690" s="29"/>
      <c r="M690" s="139" t="s">
        <v>1</v>
      </c>
      <c r="N690" s="140" t="s">
        <v>48</v>
      </c>
      <c r="P690" s="141">
        <f t="shared" si="211"/>
        <v>0</v>
      </c>
      <c r="Q690" s="141">
        <v>0</v>
      </c>
      <c r="R690" s="141">
        <f t="shared" si="212"/>
        <v>0</v>
      </c>
      <c r="S690" s="141">
        <v>0</v>
      </c>
      <c r="T690" s="142">
        <f t="shared" si="213"/>
        <v>0</v>
      </c>
      <c r="AR690" s="143" t="s">
        <v>397</v>
      </c>
      <c r="AT690" s="143" t="s">
        <v>139</v>
      </c>
      <c r="AU690" s="143" t="s">
        <v>144</v>
      </c>
      <c r="AY690" s="13" t="s">
        <v>137</v>
      </c>
      <c r="BE690" s="144">
        <f t="shared" si="214"/>
        <v>0</v>
      </c>
      <c r="BF690" s="144">
        <f t="shared" si="215"/>
        <v>0</v>
      </c>
      <c r="BG690" s="144">
        <f t="shared" si="216"/>
        <v>0</v>
      </c>
      <c r="BH690" s="144">
        <f t="shared" si="217"/>
        <v>0</v>
      </c>
      <c r="BI690" s="144">
        <f t="shared" si="218"/>
        <v>0</v>
      </c>
      <c r="BJ690" s="13" t="s">
        <v>144</v>
      </c>
      <c r="BK690" s="144">
        <f t="shared" si="219"/>
        <v>0</v>
      </c>
      <c r="BL690" s="13" t="s">
        <v>397</v>
      </c>
      <c r="BM690" s="143" t="s">
        <v>2274</v>
      </c>
    </row>
    <row r="691" spans="2:65" s="1" customFormat="1" ht="24.2" customHeight="1">
      <c r="B691" s="29"/>
      <c r="C691" s="131" t="s">
        <v>2275</v>
      </c>
      <c r="D691" s="131" t="s">
        <v>139</v>
      </c>
      <c r="E691" s="132" t="s">
        <v>2276</v>
      </c>
      <c r="F691" s="133" t="s">
        <v>2277</v>
      </c>
      <c r="G691" s="134" t="s">
        <v>153</v>
      </c>
      <c r="H691" s="135">
        <v>27</v>
      </c>
      <c r="I691" s="136"/>
      <c r="J691" s="137">
        <f t="shared" si="210"/>
        <v>0</v>
      </c>
      <c r="K691" s="138"/>
      <c r="L691" s="29"/>
      <c r="M691" s="139" t="s">
        <v>1</v>
      </c>
      <c r="N691" s="140" t="s">
        <v>48</v>
      </c>
      <c r="P691" s="141">
        <f t="shared" si="211"/>
        <v>0</v>
      </c>
      <c r="Q691" s="141">
        <v>0</v>
      </c>
      <c r="R691" s="141">
        <f t="shared" si="212"/>
        <v>0</v>
      </c>
      <c r="S691" s="141">
        <v>0</v>
      </c>
      <c r="T691" s="142">
        <f t="shared" si="213"/>
        <v>0</v>
      </c>
      <c r="AR691" s="143" t="s">
        <v>397</v>
      </c>
      <c r="AT691" s="143" t="s">
        <v>139</v>
      </c>
      <c r="AU691" s="143" t="s">
        <v>144</v>
      </c>
      <c r="AY691" s="13" t="s">
        <v>137</v>
      </c>
      <c r="BE691" s="144">
        <f t="shared" si="214"/>
        <v>0</v>
      </c>
      <c r="BF691" s="144">
        <f t="shared" si="215"/>
        <v>0</v>
      </c>
      <c r="BG691" s="144">
        <f t="shared" si="216"/>
        <v>0</v>
      </c>
      <c r="BH691" s="144">
        <f t="shared" si="217"/>
        <v>0</v>
      </c>
      <c r="BI691" s="144">
        <f t="shared" si="218"/>
        <v>0</v>
      </c>
      <c r="BJ691" s="13" t="s">
        <v>144</v>
      </c>
      <c r="BK691" s="144">
        <f t="shared" si="219"/>
        <v>0</v>
      </c>
      <c r="BL691" s="13" t="s">
        <v>397</v>
      </c>
      <c r="BM691" s="143" t="s">
        <v>2278</v>
      </c>
    </row>
    <row r="692" spans="2:65" s="1" customFormat="1" ht="24.2" customHeight="1">
      <c r="B692" s="29"/>
      <c r="C692" s="131" t="s">
        <v>2279</v>
      </c>
      <c r="D692" s="131" t="s">
        <v>139</v>
      </c>
      <c r="E692" s="132" t="s">
        <v>2280</v>
      </c>
      <c r="F692" s="133" t="s">
        <v>2281</v>
      </c>
      <c r="G692" s="134" t="s">
        <v>153</v>
      </c>
      <c r="H692" s="135">
        <v>33</v>
      </c>
      <c r="I692" s="136"/>
      <c r="J692" s="137">
        <f t="shared" si="210"/>
        <v>0</v>
      </c>
      <c r="K692" s="138"/>
      <c r="L692" s="29"/>
      <c r="M692" s="139" t="s">
        <v>1</v>
      </c>
      <c r="N692" s="140" t="s">
        <v>48</v>
      </c>
      <c r="P692" s="141">
        <f t="shared" si="211"/>
        <v>0</v>
      </c>
      <c r="Q692" s="141">
        <v>0</v>
      </c>
      <c r="R692" s="141">
        <f t="shared" si="212"/>
        <v>0</v>
      </c>
      <c r="S692" s="141">
        <v>0</v>
      </c>
      <c r="T692" s="142">
        <f t="shared" si="213"/>
        <v>0</v>
      </c>
      <c r="AR692" s="143" t="s">
        <v>397</v>
      </c>
      <c r="AT692" s="143" t="s">
        <v>139</v>
      </c>
      <c r="AU692" s="143" t="s">
        <v>144</v>
      </c>
      <c r="AY692" s="13" t="s">
        <v>137</v>
      </c>
      <c r="BE692" s="144">
        <f t="shared" si="214"/>
        <v>0</v>
      </c>
      <c r="BF692" s="144">
        <f t="shared" si="215"/>
        <v>0</v>
      </c>
      <c r="BG692" s="144">
        <f t="shared" si="216"/>
        <v>0</v>
      </c>
      <c r="BH692" s="144">
        <f t="shared" si="217"/>
        <v>0</v>
      </c>
      <c r="BI692" s="144">
        <f t="shared" si="218"/>
        <v>0</v>
      </c>
      <c r="BJ692" s="13" t="s">
        <v>144</v>
      </c>
      <c r="BK692" s="144">
        <f t="shared" si="219"/>
        <v>0</v>
      </c>
      <c r="BL692" s="13" t="s">
        <v>397</v>
      </c>
      <c r="BM692" s="143" t="s">
        <v>2282</v>
      </c>
    </row>
    <row r="693" spans="2:65" s="1" customFormat="1" ht="24.2" customHeight="1">
      <c r="B693" s="29"/>
      <c r="C693" s="131" t="s">
        <v>2283</v>
      </c>
      <c r="D693" s="131" t="s">
        <v>139</v>
      </c>
      <c r="E693" s="132" t="s">
        <v>2284</v>
      </c>
      <c r="F693" s="133" t="s">
        <v>2285</v>
      </c>
      <c r="G693" s="134" t="s">
        <v>153</v>
      </c>
      <c r="H693" s="135">
        <v>1</v>
      </c>
      <c r="I693" s="136"/>
      <c r="J693" s="137">
        <f t="shared" si="210"/>
        <v>0</v>
      </c>
      <c r="K693" s="138"/>
      <c r="L693" s="29"/>
      <c r="M693" s="139" t="s">
        <v>1</v>
      </c>
      <c r="N693" s="140" t="s">
        <v>48</v>
      </c>
      <c r="P693" s="141">
        <f t="shared" si="211"/>
        <v>0</v>
      </c>
      <c r="Q693" s="141">
        <v>0</v>
      </c>
      <c r="R693" s="141">
        <f t="shared" si="212"/>
        <v>0</v>
      </c>
      <c r="S693" s="141">
        <v>0</v>
      </c>
      <c r="T693" s="142">
        <f t="shared" si="213"/>
        <v>0</v>
      </c>
      <c r="AR693" s="143" t="s">
        <v>397</v>
      </c>
      <c r="AT693" s="143" t="s">
        <v>139</v>
      </c>
      <c r="AU693" s="143" t="s">
        <v>144</v>
      </c>
      <c r="AY693" s="13" t="s">
        <v>137</v>
      </c>
      <c r="BE693" s="144">
        <f t="shared" si="214"/>
        <v>0</v>
      </c>
      <c r="BF693" s="144">
        <f t="shared" si="215"/>
        <v>0</v>
      </c>
      <c r="BG693" s="144">
        <f t="shared" si="216"/>
        <v>0</v>
      </c>
      <c r="BH693" s="144">
        <f t="shared" si="217"/>
        <v>0</v>
      </c>
      <c r="BI693" s="144">
        <f t="shared" si="218"/>
        <v>0</v>
      </c>
      <c r="BJ693" s="13" t="s">
        <v>144</v>
      </c>
      <c r="BK693" s="144">
        <f t="shared" si="219"/>
        <v>0</v>
      </c>
      <c r="BL693" s="13" t="s">
        <v>397</v>
      </c>
      <c r="BM693" s="143" t="s">
        <v>2286</v>
      </c>
    </row>
    <row r="694" spans="2:65" s="1" customFormat="1" ht="24.2" customHeight="1">
      <c r="B694" s="29"/>
      <c r="C694" s="131" t="s">
        <v>2287</v>
      </c>
      <c r="D694" s="131" t="s">
        <v>139</v>
      </c>
      <c r="E694" s="132" t="s">
        <v>2288</v>
      </c>
      <c r="F694" s="133" t="s">
        <v>2289</v>
      </c>
      <c r="G694" s="134" t="s">
        <v>2133</v>
      </c>
      <c r="H694" s="135">
        <v>1</v>
      </c>
      <c r="I694" s="136"/>
      <c r="J694" s="137">
        <f t="shared" si="210"/>
        <v>0</v>
      </c>
      <c r="K694" s="138"/>
      <c r="L694" s="29"/>
      <c r="M694" s="139" t="s">
        <v>1</v>
      </c>
      <c r="N694" s="140" t="s">
        <v>48</v>
      </c>
      <c r="P694" s="141">
        <f t="shared" si="211"/>
        <v>0</v>
      </c>
      <c r="Q694" s="141">
        <v>0</v>
      </c>
      <c r="R694" s="141">
        <f t="shared" si="212"/>
        <v>0</v>
      </c>
      <c r="S694" s="141">
        <v>0</v>
      </c>
      <c r="T694" s="142">
        <f t="shared" si="213"/>
        <v>0</v>
      </c>
      <c r="AR694" s="143" t="s">
        <v>397</v>
      </c>
      <c r="AT694" s="143" t="s">
        <v>139</v>
      </c>
      <c r="AU694" s="143" t="s">
        <v>144</v>
      </c>
      <c r="AY694" s="13" t="s">
        <v>137</v>
      </c>
      <c r="BE694" s="144">
        <f t="shared" si="214"/>
        <v>0</v>
      </c>
      <c r="BF694" s="144">
        <f t="shared" si="215"/>
        <v>0</v>
      </c>
      <c r="BG694" s="144">
        <f t="shared" si="216"/>
        <v>0</v>
      </c>
      <c r="BH694" s="144">
        <f t="shared" si="217"/>
        <v>0</v>
      </c>
      <c r="BI694" s="144">
        <f t="shared" si="218"/>
        <v>0</v>
      </c>
      <c r="BJ694" s="13" t="s">
        <v>144</v>
      </c>
      <c r="BK694" s="144">
        <f t="shared" si="219"/>
        <v>0</v>
      </c>
      <c r="BL694" s="13" t="s">
        <v>397</v>
      </c>
      <c r="BM694" s="143" t="s">
        <v>2290</v>
      </c>
    </row>
    <row r="695" spans="2:65" s="1" customFormat="1" ht="24.2" customHeight="1">
      <c r="B695" s="29"/>
      <c r="C695" s="131" t="s">
        <v>2291</v>
      </c>
      <c r="D695" s="131" t="s">
        <v>139</v>
      </c>
      <c r="E695" s="132" t="s">
        <v>2292</v>
      </c>
      <c r="F695" s="133" t="s">
        <v>2293</v>
      </c>
      <c r="G695" s="134" t="s">
        <v>153</v>
      </c>
      <c r="H695" s="135">
        <v>10</v>
      </c>
      <c r="I695" s="136"/>
      <c r="J695" s="137">
        <f t="shared" si="210"/>
        <v>0</v>
      </c>
      <c r="K695" s="138"/>
      <c r="L695" s="29"/>
      <c r="M695" s="139" t="s">
        <v>1</v>
      </c>
      <c r="N695" s="140" t="s">
        <v>48</v>
      </c>
      <c r="P695" s="141">
        <f t="shared" si="211"/>
        <v>0</v>
      </c>
      <c r="Q695" s="141">
        <v>0</v>
      </c>
      <c r="R695" s="141">
        <f t="shared" si="212"/>
        <v>0</v>
      </c>
      <c r="S695" s="141">
        <v>0</v>
      </c>
      <c r="T695" s="142">
        <f t="shared" si="213"/>
        <v>0</v>
      </c>
      <c r="AR695" s="143" t="s">
        <v>397</v>
      </c>
      <c r="AT695" s="143" t="s">
        <v>139</v>
      </c>
      <c r="AU695" s="143" t="s">
        <v>144</v>
      </c>
      <c r="AY695" s="13" t="s">
        <v>137</v>
      </c>
      <c r="BE695" s="144">
        <f t="shared" si="214"/>
        <v>0</v>
      </c>
      <c r="BF695" s="144">
        <f t="shared" si="215"/>
        <v>0</v>
      </c>
      <c r="BG695" s="144">
        <f t="shared" si="216"/>
        <v>0</v>
      </c>
      <c r="BH695" s="144">
        <f t="shared" si="217"/>
        <v>0</v>
      </c>
      <c r="BI695" s="144">
        <f t="shared" si="218"/>
        <v>0</v>
      </c>
      <c r="BJ695" s="13" t="s">
        <v>144</v>
      </c>
      <c r="BK695" s="144">
        <f t="shared" si="219"/>
        <v>0</v>
      </c>
      <c r="BL695" s="13" t="s">
        <v>397</v>
      </c>
      <c r="BM695" s="143" t="s">
        <v>2294</v>
      </c>
    </row>
    <row r="696" spans="2:65" s="1" customFormat="1" ht="24.2" customHeight="1">
      <c r="B696" s="29"/>
      <c r="C696" s="131" t="s">
        <v>2295</v>
      </c>
      <c r="D696" s="131" t="s">
        <v>139</v>
      </c>
      <c r="E696" s="132" t="s">
        <v>2296</v>
      </c>
      <c r="F696" s="133" t="s">
        <v>2297</v>
      </c>
      <c r="G696" s="134" t="s">
        <v>153</v>
      </c>
      <c r="H696" s="135">
        <v>1</v>
      </c>
      <c r="I696" s="136"/>
      <c r="J696" s="137">
        <f t="shared" si="210"/>
        <v>0</v>
      </c>
      <c r="K696" s="138"/>
      <c r="L696" s="29"/>
      <c r="M696" s="139" t="s">
        <v>1</v>
      </c>
      <c r="N696" s="140" t="s">
        <v>48</v>
      </c>
      <c r="P696" s="141">
        <f t="shared" si="211"/>
        <v>0</v>
      </c>
      <c r="Q696" s="141">
        <v>0</v>
      </c>
      <c r="R696" s="141">
        <f t="shared" si="212"/>
        <v>0</v>
      </c>
      <c r="S696" s="141">
        <v>0</v>
      </c>
      <c r="T696" s="142">
        <f t="shared" si="213"/>
        <v>0</v>
      </c>
      <c r="AR696" s="143" t="s">
        <v>397</v>
      </c>
      <c r="AT696" s="143" t="s">
        <v>139</v>
      </c>
      <c r="AU696" s="143" t="s">
        <v>144</v>
      </c>
      <c r="AY696" s="13" t="s">
        <v>137</v>
      </c>
      <c r="BE696" s="144">
        <f t="shared" si="214"/>
        <v>0</v>
      </c>
      <c r="BF696" s="144">
        <f t="shared" si="215"/>
        <v>0</v>
      </c>
      <c r="BG696" s="144">
        <f t="shared" si="216"/>
        <v>0</v>
      </c>
      <c r="BH696" s="144">
        <f t="shared" si="217"/>
        <v>0</v>
      </c>
      <c r="BI696" s="144">
        <f t="shared" si="218"/>
        <v>0</v>
      </c>
      <c r="BJ696" s="13" t="s">
        <v>144</v>
      </c>
      <c r="BK696" s="144">
        <f t="shared" si="219"/>
        <v>0</v>
      </c>
      <c r="BL696" s="13" t="s">
        <v>397</v>
      </c>
      <c r="BM696" s="143" t="s">
        <v>2298</v>
      </c>
    </row>
    <row r="697" spans="2:65" s="1" customFormat="1" ht="24.2" customHeight="1">
      <c r="B697" s="29"/>
      <c r="C697" s="131" t="s">
        <v>2299</v>
      </c>
      <c r="D697" s="131" t="s">
        <v>139</v>
      </c>
      <c r="E697" s="132" t="s">
        <v>2300</v>
      </c>
      <c r="F697" s="133" t="s">
        <v>2301</v>
      </c>
      <c r="G697" s="134" t="s">
        <v>153</v>
      </c>
      <c r="H697" s="135">
        <v>1</v>
      </c>
      <c r="I697" s="136"/>
      <c r="J697" s="137">
        <f t="shared" si="210"/>
        <v>0</v>
      </c>
      <c r="K697" s="138"/>
      <c r="L697" s="29"/>
      <c r="M697" s="139" t="s">
        <v>1</v>
      </c>
      <c r="N697" s="140" t="s">
        <v>48</v>
      </c>
      <c r="P697" s="141">
        <f t="shared" si="211"/>
        <v>0</v>
      </c>
      <c r="Q697" s="141">
        <v>0</v>
      </c>
      <c r="R697" s="141">
        <f t="shared" si="212"/>
        <v>0</v>
      </c>
      <c r="S697" s="141">
        <v>0</v>
      </c>
      <c r="T697" s="142">
        <f t="shared" si="213"/>
        <v>0</v>
      </c>
      <c r="AR697" s="143" t="s">
        <v>397</v>
      </c>
      <c r="AT697" s="143" t="s">
        <v>139</v>
      </c>
      <c r="AU697" s="143" t="s">
        <v>144</v>
      </c>
      <c r="AY697" s="13" t="s">
        <v>137</v>
      </c>
      <c r="BE697" s="144">
        <f t="shared" si="214"/>
        <v>0</v>
      </c>
      <c r="BF697" s="144">
        <f t="shared" si="215"/>
        <v>0</v>
      </c>
      <c r="BG697" s="144">
        <f t="shared" si="216"/>
        <v>0</v>
      </c>
      <c r="BH697" s="144">
        <f t="shared" si="217"/>
        <v>0</v>
      </c>
      <c r="BI697" s="144">
        <f t="shared" si="218"/>
        <v>0</v>
      </c>
      <c r="BJ697" s="13" t="s">
        <v>144</v>
      </c>
      <c r="BK697" s="144">
        <f t="shared" si="219"/>
        <v>0</v>
      </c>
      <c r="BL697" s="13" t="s">
        <v>397</v>
      </c>
      <c r="BM697" s="143" t="s">
        <v>2302</v>
      </c>
    </row>
    <row r="698" spans="2:65" s="1" customFormat="1" ht="24.2" customHeight="1">
      <c r="B698" s="29"/>
      <c r="C698" s="131" t="s">
        <v>2303</v>
      </c>
      <c r="D698" s="131" t="s">
        <v>139</v>
      </c>
      <c r="E698" s="132" t="s">
        <v>2304</v>
      </c>
      <c r="F698" s="133" t="s">
        <v>2305</v>
      </c>
      <c r="G698" s="134" t="s">
        <v>153</v>
      </c>
      <c r="H698" s="135">
        <v>29</v>
      </c>
      <c r="I698" s="136"/>
      <c r="J698" s="137">
        <f t="shared" si="210"/>
        <v>0</v>
      </c>
      <c r="K698" s="138"/>
      <c r="L698" s="29"/>
      <c r="M698" s="139" t="s">
        <v>1</v>
      </c>
      <c r="N698" s="140" t="s">
        <v>48</v>
      </c>
      <c r="P698" s="141">
        <f t="shared" si="211"/>
        <v>0</v>
      </c>
      <c r="Q698" s="141">
        <v>0</v>
      </c>
      <c r="R698" s="141">
        <f t="shared" si="212"/>
        <v>0</v>
      </c>
      <c r="S698" s="141">
        <v>0</v>
      </c>
      <c r="T698" s="142">
        <f t="shared" si="213"/>
        <v>0</v>
      </c>
      <c r="AR698" s="143" t="s">
        <v>397</v>
      </c>
      <c r="AT698" s="143" t="s">
        <v>139</v>
      </c>
      <c r="AU698" s="143" t="s">
        <v>144</v>
      </c>
      <c r="AY698" s="13" t="s">
        <v>137</v>
      </c>
      <c r="BE698" s="144">
        <f t="shared" si="214"/>
        <v>0</v>
      </c>
      <c r="BF698" s="144">
        <f t="shared" si="215"/>
        <v>0</v>
      </c>
      <c r="BG698" s="144">
        <f t="shared" si="216"/>
        <v>0</v>
      </c>
      <c r="BH698" s="144">
        <f t="shared" si="217"/>
        <v>0</v>
      </c>
      <c r="BI698" s="144">
        <f t="shared" si="218"/>
        <v>0</v>
      </c>
      <c r="BJ698" s="13" t="s">
        <v>144</v>
      </c>
      <c r="BK698" s="144">
        <f t="shared" si="219"/>
        <v>0</v>
      </c>
      <c r="BL698" s="13" t="s">
        <v>397</v>
      </c>
      <c r="BM698" s="143" t="s">
        <v>2306</v>
      </c>
    </row>
    <row r="699" spans="2:65" s="1" customFormat="1" ht="24.2" customHeight="1">
      <c r="B699" s="29"/>
      <c r="C699" s="131" t="s">
        <v>2307</v>
      </c>
      <c r="D699" s="131" t="s">
        <v>139</v>
      </c>
      <c r="E699" s="132" t="s">
        <v>2308</v>
      </c>
      <c r="F699" s="133" t="s">
        <v>2309</v>
      </c>
      <c r="G699" s="134" t="s">
        <v>2133</v>
      </c>
      <c r="H699" s="135">
        <v>91</v>
      </c>
      <c r="I699" s="136"/>
      <c r="J699" s="137">
        <f t="shared" si="210"/>
        <v>0</v>
      </c>
      <c r="K699" s="138"/>
      <c r="L699" s="29"/>
      <c r="M699" s="139" t="s">
        <v>1</v>
      </c>
      <c r="N699" s="140" t="s">
        <v>48</v>
      </c>
      <c r="P699" s="141">
        <f t="shared" si="211"/>
        <v>0</v>
      </c>
      <c r="Q699" s="141">
        <v>0</v>
      </c>
      <c r="R699" s="141">
        <f t="shared" si="212"/>
        <v>0</v>
      </c>
      <c r="S699" s="141">
        <v>0</v>
      </c>
      <c r="T699" s="142">
        <f t="shared" si="213"/>
        <v>0</v>
      </c>
      <c r="AR699" s="143" t="s">
        <v>397</v>
      </c>
      <c r="AT699" s="143" t="s">
        <v>139</v>
      </c>
      <c r="AU699" s="143" t="s">
        <v>144</v>
      </c>
      <c r="AY699" s="13" t="s">
        <v>137</v>
      </c>
      <c r="BE699" s="144">
        <f t="shared" si="214"/>
        <v>0</v>
      </c>
      <c r="BF699" s="144">
        <f t="shared" si="215"/>
        <v>0</v>
      </c>
      <c r="BG699" s="144">
        <f t="shared" si="216"/>
        <v>0</v>
      </c>
      <c r="BH699" s="144">
        <f t="shared" si="217"/>
        <v>0</v>
      </c>
      <c r="BI699" s="144">
        <f t="shared" si="218"/>
        <v>0</v>
      </c>
      <c r="BJ699" s="13" t="s">
        <v>144</v>
      </c>
      <c r="BK699" s="144">
        <f t="shared" si="219"/>
        <v>0</v>
      </c>
      <c r="BL699" s="13" t="s">
        <v>397</v>
      </c>
      <c r="BM699" s="143" t="s">
        <v>2310</v>
      </c>
    </row>
    <row r="700" spans="2:65" s="1" customFormat="1" ht="24.2" customHeight="1">
      <c r="B700" s="29"/>
      <c r="C700" s="131" t="s">
        <v>2311</v>
      </c>
      <c r="D700" s="131" t="s">
        <v>139</v>
      </c>
      <c r="E700" s="132" t="s">
        <v>2312</v>
      </c>
      <c r="F700" s="133" t="s">
        <v>2313</v>
      </c>
      <c r="G700" s="134" t="s">
        <v>2133</v>
      </c>
      <c r="H700" s="135">
        <v>29</v>
      </c>
      <c r="I700" s="136"/>
      <c r="J700" s="137">
        <f t="shared" si="210"/>
        <v>0</v>
      </c>
      <c r="K700" s="138"/>
      <c r="L700" s="29"/>
      <c r="M700" s="139" t="s">
        <v>1</v>
      </c>
      <c r="N700" s="140" t="s">
        <v>48</v>
      </c>
      <c r="P700" s="141">
        <f t="shared" si="211"/>
        <v>0</v>
      </c>
      <c r="Q700" s="141">
        <v>0</v>
      </c>
      <c r="R700" s="141">
        <f t="shared" si="212"/>
        <v>0</v>
      </c>
      <c r="S700" s="141">
        <v>0</v>
      </c>
      <c r="T700" s="142">
        <f t="shared" si="213"/>
        <v>0</v>
      </c>
      <c r="AR700" s="143" t="s">
        <v>397</v>
      </c>
      <c r="AT700" s="143" t="s">
        <v>139</v>
      </c>
      <c r="AU700" s="143" t="s">
        <v>144</v>
      </c>
      <c r="AY700" s="13" t="s">
        <v>137</v>
      </c>
      <c r="BE700" s="144">
        <f t="shared" si="214"/>
        <v>0</v>
      </c>
      <c r="BF700" s="144">
        <f t="shared" si="215"/>
        <v>0</v>
      </c>
      <c r="BG700" s="144">
        <f t="shared" si="216"/>
        <v>0</v>
      </c>
      <c r="BH700" s="144">
        <f t="shared" si="217"/>
        <v>0</v>
      </c>
      <c r="BI700" s="144">
        <f t="shared" si="218"/>
        <v>0</v>
      </c>
      <c r="BJ700" s="13" t="s">
        <v>144</v>
      </c>
      <c r="BK700" s="144">
        <f t="shared" si="219"/>
        <v>0</v>
      </c>
      <c r="BL700" s="13" t="s">
        <v>397</v>
      </c>
      <c r="BM700" s="143" t="s">
        <v>2314</v>
      </c>
    </row>
    <row r="701" spans="2:65" s="1" customFormat="1" ht="24.2" customHeight="1">
      <c r="B701" s="29"/>
      <c r="C701" s="131" t="s">
        <v>2315</v>
      </c>
      <c r="D701" s="131" t="s">
        <v>139</v>
      </c>
      <c r="E701" s="132" t="s">
        <v>2316</v>
      </c>
      <c r="F701" s="133" t="s">
        <v>2317</v>
      </c>
      <c r="G701" s="134" t="s">
        <v>2133</v>
      </c>
      <c r="H701" s="135">
        <v>1</v>
      </c>
      <c r="I701" s="136"/>
      <c r="J701" s="137">
        <f t="shared" si="210"/>
        <v>0</v>
      </c>
      <c r="K701" s="138"/>
      <c r="L701" s="29"/>
      <c r="M701" s="139" t="s">
        <v>1</v>
      </c>
      <c r="N701" s="140" t="s">
        <v>48</v>
      </c>
      <c r="P701" s="141">
        <f t="shared" si="211"/>
        <v>0</v>
      </c>
      <c r="Q701" s="141">
        <v>0</v>
      </c>
      <c r="R701" s="141">
        <f t="shared" si="212"/>
        <v>0</v>
      </c>
      <c r="S701" s="141">
        <v>0</v>
      </c>
      <c r="T701" s="142">
        <f t="shared" si="213"/>
        <v>0</v>
      </c>
      <c r="AR701" s="143" t="s">
        <v>397</v>
      </c>
      <c r="AT701" s="143" t="s">
        <v>139</v>
      </c>
      <c r="AU701" s="143" t="s">
        <v>144</v>
      </c>
      <c r="AY701" s="13" t="s">
        <v>137</v>
      </c>
      <c r="BE701" s="144">
        <f t="shared" si="214"/>
        <v>0</v>
      </c>
      <c r="BF701" s="144">
        <f t="shared" si="215"/>
        <v>0</v>
      </c>
      <c r="BG701" s="144">
        <f t="shared" si="216"/>
        <v>0</v>
      </c>
      <c r="BH701" s="144">
        <f t="shared" si="217"/>
        <v>0</v>
      </c>
      <c r="BI701" s="144">
        <f t="shared" si="218"/>
        <v>0</v>
      </c>
      <c r="BJ701" s="13" t="s">
        <v>144</v>
      </c>
      <c r="BK701" s="144">
        <f t="shared" si="219"/>
        <v>0</v>
      </c>
      <c r="BL701" s="13" t="s">
        <v>397</v>
      </c>
      <c r="BM701" s="143" t="s">
        <v>2318</v>
      </c>
    </row>
    <row r="702" spans="2:65" s="1" customFormat="1" ht="24.2" customHeight="1">
      <c r="B702" s="29"/>
      <c r="C702" s="131" t="s">
        <v>2319</v>
      </c>
      <c r="D702" s="131" t="s">
        <v>139</v>
      </c>
      <c r="E702" s="132" t="s">
        <v>2320</v>
      </c>
      <c r="F702" s="133" t="s">
        <v>2321</v>
      </c>
      <c r="G702" s="134" t="s">
        <v>2133</v>
      </c>
      <c r="H702" s="135">
        <v>1</v>
      </c>
      <c r="I702" s="136"/>
      <c r="J702" s="137">
        <f t="shared" si="210"/>
        <v>0</v>
      </c>
      <c r="K702" s="138"/>
      <c r="L702" s="29"/>
      <c r="M702" s="139" t="s">
        <v>1</v>
      </c>
      <c r="N702" s="140" t="s">
        <v>48</v>
      </c>
      <c r="P702" s="141">
        <f t="shared" si="211"/>
        <v>0</v>
      </c>
      <c r="Q702" s="141">
        <v>0</v>
      </c>
      <c r="R702" s="141">
        <f t="shared" si="212"/>
        <v>0</v>
      </c>
      <c r="S702" s="141">
        <v>0</v>
      </c>
      <c r="T702" s="142">
        <f t="shared" si="213"/>
        <v>0</v>
      </c>
      <c r="AR702" s="143" t="s">
        <v>397</v>
      </c>
      <c r="AT702" s="143" t="s">
        <v>139</v>
      </c>
      <c r="AU702" s="143" t="s">
        <v>144</v>
      </c>
      <c r="AY702" s="13" t="s">
        <v>137</v>
      </c>
      <c r="BE702" s="144">
        <f t="shared" si="214"/>
        <v>0</v>
      </c>
      <c r="BF702" s="144">
        <f t="shared" si="215"/>
        <v>0</v>
      </c>
      <c r="BG702" s="144">
        <f t="shared" si="216"/>
        <v>0</v>
      </c>
      <c r="BH702" s="144">
        <f t="shared" si="217"/>
        <v>0</v>
      </c>
      <c r="BI702" s="144">
        <f t="shared" si="218"/>
        <v>0</v>
      </c>
      <c r="BJ702" s="13" t="s">
        <v>144</v>
      </c>
      <c r="BK702" s="144">
        <f t="shared" si="219"/>
        <v>0</v>
      </c>
      <c r="BL702" s="13" t="s">
        <v>397</v>
      </c>
      <c r="BM702" s="143" t="s">
        <v>2322</v>
      </c>
    </row>
    <row r="703" spans="2:65" s="1" customFormat="1" ht="24.2" customHeight="1">
      <c r="B703" s="29"/>
      <c r="C703" s="131" t="s">
        <v>2323</v>
      </c>
      <c r="D703" s="131" t="s">
        <v>139</v>
      </c>
      <c r="E703" s="132" t="s">
        <v>2324</v>
      </c>
      <c r="F703" s="133" t="s">
        <v>2325</v>
      </c>
      <c r="G703" s="134" t="s">
        <v>2133</v>
      </c>
      <c r="H703" s="135">
        <v>1</v>
      </c>
      <c r="I703" s="136"/>
      <c r="J703" s="137">
        <f t="shared" si="210"/>
        <v>0</v>
      </c>
      <c r="K703" s="138"/>
      <c r="L703" s="29"/>
      <c r="M703" s="139" t="s">
        <v>1</v>
      </c>
      <c r="N703" s="140" t="s">
        <v>48</v>
      </c>
      <c r="P703" s="141">
        <f t="shared" si="211"/>
        <v>0</v>
      </c>
      <c r="Q703" s="141">
        <v>0</v>
      </c>
      <c r="R703" s="141">
        <f t="shared" si="212"/>
        <v>0</v>
      </c>
      <c r="S703" s="141">
        <v>0</v>
      </c>
      <c r="T703" s="142">
        <f t="shared" si="213"/>
        <v>0</v>
      </c>
      <c r="AR703" s="143" t="s">
        <v>397</v>
      </c>
      <c r="AT703" s="143" t="s">
        <v>139</v>
      </c>
      <c r="AU703" s="143" t="s">
        <v>144</v>
      </c>
      <c r="AY703" s="13" t="s">
        <v>137</v>
      </c>
      <c r="BE703" s="144">
        <f t="shared" si="214"/>
        <v>0</v>
      </c>
      <c r="BF703" s="144">
        <f t="shared" si="215"/>
        <v>0</v>
      </c>
      <c r="BG703" s="144">
        <f t="shared" si="216"/>
        <v>0</v>
      </c>
      <c r="BH703" s="144">
        <f t="shared" si="217"/>
        <v>0</v>
      </c>
      <c r="BI703" s="144">
        <f t="shared" si="218"/>
        <v>0</v>
      </c>
      <c r="BJ703" s="13" t="s">
        <v>144</v>
      </c>
      <c r="BK703" s="144">
        <f t="shared" si="219"/>
        <v>0</v>
      </c>
      <c r="BL703" s="13" t="s">
        <v>397</v>
      </c>
      <c r="BM703" s="143" t="s">
        <v>2326</v>
      </c>
    </row>
    <row r="704" spans="2:65" s="1" customFormat="1" ht="24.2" customHeight="1">
      <c r="B704" s="29"/>
      <c r="C704" s="131" t="s">
        <v>2327</v>
      </c>
      <c r="D704" s="131" t="s">
        <v>139</v>
      </c>
      <c r="E704" s="132" t="s">
        <v>2328</v>
      </c>
      <c r="F704" s="133" t="s">
        <v>2329</v>
      </c>
      <c r="G704" s="134" t="s">
        <v>2133</v>
      </c>
      <c r="H704" s="135">
        <v>1</v>
      </c>
      <c r="I704" s="136"/>
      <c r="J704" s="137">
        <f t="shared" si="210"/>
        <v>0</v>
      </c>
      <c r="K704" s="138"/>
      <c r="L704" s="29"/>
      <c r="M704" s="139" t="s">
        <v>1</v>
      </c>
      <c r="N704" s="140" t="s">
        <v>48</v>
      </c>
      <c r="P704" s="141">
        <f t="shared" si="211"/>
        <v>0</v>
      </c>
      <c r="Q704" s="141">
        <v>0</v>
      </c>
      <c r="R704" s="141">
        <f t="shared" si="212"/>
        <v>0</v>
      </c>
      <c r="S704" s="141">
        <v>0</v>
      </c>
      <c r="T704" s="142">
        <f t="shared" si="213"/>
        <v>0</v>
      </c>
      <c r="AR704" s="143" t="s">
        <v>397</v>
      </c>
      <c r="AT704" s="143" t="s">
        <v>139</v>
      </c>
      <c r="AU704" s="143" t="s">
        <v>144</v>
      </c>
      <c r="AY704" s="13" t="s">
        <v>137</v>
      </c>
      <c r="BE704" s="144">
        <f t="shared" si="214"/>
        <v>0</v>
      </c>
      <c r="BF704" s="144">
        <f t="shared" si="215"/>
        <v>0</v>
      </c>
      <c r="BG704" s="144">
        <f t="shared" si="216"/>
        <v>0</v>
      </c>
      <c r="BH704" s="144">
        <f t="shared" si="217"/>
        <v>0</v>
      </c>
      <c r="BI704" s="144">
        <f t="shared" si="218"/>
        <v>0</v>
      </c>
      <c r="BJ704" s="13" t="s">
        <v>144</v>
      </c>
      <c r="BK704" s="144">
        <f t="shared" si="219"/>
        <v>0</v>
      </c>
      <c r="BL704" s="13" t="s">
        <v>397</v>
      </c>
      <c r="BM704" s="143" t="s">
        <v>2330</v>
      </c>
    </row>
    <row r="705" spans="2:65" s="1" customFormat="1" ht="24.2" customHeight="1">
      <c r="B705" s="29"/>
      <c r="C705" s="131" t="s">
        <v>2331</v>
      </c>
      <c r="D705" s="131" t="s">
        <v>139</v>
      </c>
      <c r="E705" s="132" t="s">
        <v>2332</v>
      </c>
      <c r="F705" s="133" t="s">
        <v>2333</v>
      </c>
      <c r="G705" s="134" t="s">
        <v>458</v>
      </c>
      <c r="H705" s="156"/>
      <c r="I705" s="136"/>
      <c r="J705" s="137">
        <f t="shared" si="210"/>
        <v>0</v>
      </c>
      <c r="K705" s="138"/>
      <c r="L705" s="29"/>
      <c r="M705" s="139" t="s">
        <v>1</v>
      </c>
      <c r="N705" s="140" t="s">
        <v>48</v>
      </c>
      <c r="P705" s="141">
        <f t="shared" si="211"/>
        <v>0</v>
      </c>
      <c r="Q705" s="141">
        <v>0</v>
      </c>
      <c r="R705" s="141">
        <f t="shared" si="212"/>
        <v>0</v>
      </c>
      <c r="S705" s="141">
        <v>0</v>
      </c>
      <c r="T705" s="142">
        <f t="shared" si="213"/>
        <v>0</v>
      </c>
      <c r="AR705" s="143" t="s">
        <v>397</v>
      </c>
      <c r="AT705" s="143" t="s">
        <v>139</v>
      </c>
      <c r="AU705" s="143" t="s">
        <v>144</v>
      </c>
      <c r="AY705" s="13" t="s">
        <v>137</v>
      </c>
      <c r="BE705" s="144">
        <f t="shared" si="214"/>
        <v>0</v>
      </c>
      <c r="BF705" s="144">
        <f t="shared" si="215"/>
        <v>0</v>
      </c>
      <c r="BG705" s="144">
        <f t="shared" si="216"/>
        <v>0</v>
      </c>
      <c r="BH705" s="144">
        <f t="shared" si="217"/>
        <v>0</v>
      </c>
      <c r="BI705" s="144">
        <f t="shared" si="218"/>
        <v>0</v>
      </c>
      <c r="BJ705" s="13" t="s">
        <v>144</v>
      </c>
      <c r="BK705" s="144">
        <f t="shared" si="219"/>
        <v>0</v>
      </c>
      <c r="BL705" s="13" t="s">
        <v>397</v>
      </c>
      <c r="BM705" s="143" t="s">
        <v>2334</v>
      </c>
    </row>
    <row r="706" spans="2:65" s="1" customFormat="1" ht="24.2" customHeight="1">
      <c r="B706" s="29"/>
      <c r="C706" s="131" t="s">
        <v>2335</v>
      </c>
      <c r="D706" s="131" t="s">
        <v>139</v>
      </c>
      <c r="E706" s="132" t="s">
        <v>2336</v>
      </c>
      <c r="F706" s="133" t="s">
        <v>2337</v>
      </c>
      <c r="G706" s="134" t="s">
        <v>458</v>
      </c>
      <c r="H706" s="156"/>
      <c r="I706" s="136"/>
      <c r="J706" s="137">
        <f t="shared" si="210"/>
        <v>0</v>
      </c>
      <c r="K706" s="138"/>
      <c r="L706" s="29"/>
      <c r="M706" s="139" t="s">
        <v>1</v>
      </c>
      <c r="N706" s="140" t="s">
        <v>48</v>
      </c>
      <c r="P706" s="141">
        <f t="shared" si="211"/>
        <v>0</v>
      </c>
      <c r="Q706" s="141">
        <v>0</v>
      </c>
      <c r="R706" s="141">
        <f t="shared" si="212"/>
        <v>0</v>
      </c>
      <c r="S706" s="141">
        <v>0</v>
      </c>
      <c r="T706" s="142">
        <f t="shared" si="213"/>
        <v>0</v>
      </c>
      <c r="AR706" s="143" t="s">
        <v>397</v>
      </c>
      <c r="AT706" s="143" t="s">
        <v>139</v>
      </c>
      <c r="AU706" s="143" t="s">
        <v>144</v>
      </c>
      <c r="AY706" s="13" t="s">
        <v>137</v>
      </c>
      <c r="BE706" s="144">
        <f t="shared" si="214"/>
        <v>0</v>
      </c>
      <c r="BF706" s="144">
        <f t="shared" si="215"/>
        <v>0</v>
      </c>
      <c r="BG706" s="144">
        <f t="shared" si="216"/>
        <v>0</v>
      </c>
      <c r="BH706" s="144">
        <f t="shared" si="217"/>
        <v>0</v>
      </c>
      <c r="BI706" s="144">
        <f t="shared" si="218"/>
        <v>0</v>
      </c>
      <c r="BJ706" s="13" t="s">
        <v>144</v>
      </c>
      <c r="BK706" s="144">
        <f t="shared" si="219"/>
        <v>0</v>
      </c>
      <c r="BL706" s="13" t="s">
        <v>397</v>
      </c>
      <c r="BM706" s="143" t="s">
        <v>2338</v>
      </c>
    </row>
    <row r="707" spans="2:65" s="1" customFormat="1" ht="24.2" customHeight="1">
      <c r="B707" s="29"/>
      <c r="C707" s="131" t="s">
        <v>2339</v>
      </c>
      <c r="D707" s="131" t="s">
        <v>139</v>
      </c>
      <c r="E707" s="132" t="s">
        <v>2340</v>
      </c>
      <c r="F707" s="133" t="s">
        <v>2341</v>
      </c>
      <c r="G707" s="134" t="s">
        <v>2133</v>
      </c>
      <c r="H707" s="135">
        <v>1</v>
      </c>
      <c r="I707" s="136"/>
      <c r="J707" s="137">
        <f t="shared" ref="J707:J738" si="220">ROUND(I707*H707,2)</f>
        <v>0</v>
      </c>
      <c r="K707" s="138"/>
      <c r="L707" s="29"/>
      <c r="M707" s="139" t="s">
        <v>1</v>
      </c>
      <c r="N707" s="140" t="s">
        <v>48</v>
      </c>
      <c r="P707" s="141">
        <f t="shared" ref="P707:P738" si="221">O707*H707</f>
        <v>0</v>
      </c>
      <c r="Q707" s="141">
        <v>0</v>
      </c>
      <c r="R707" s="141">
        <f t="shared" ref="R707:R738" si="222">Q707*H707</f>
        <v>0</v>
      </c>
      <c r="S707" s="141">
        <v>0</v>
      </c>
      <c r="T707" s="142">
        <f t="shared" ref="T707:T738" si="223">S707*H707</f>
        <v>0</v>
      </c>
      <c r="AR707" s="143" t="s">
        <v>397</v>
      </c>
      <c r="AT707" s="143" t="s">
        <v>139</v>
      </c>
      <c r="AU707" s="143" t="s">
        <v>144</v>
      </c>
      <c r="AY707" s="13" t="s">
        <v>137</v>
      </c>
      <c r="BE707" s="144">
        <f t="shared" ref="BE707:BE738" si="224">IF(N707="základná",J707,0)</f>
        <v>0</v>
      </c>
      <c r="BF707" s="144">
        <f t="shared" ref="BF707:BF738" si="225">IF(N707="znížená",J707,0)</f>
        <v>0</v>
      </c>
      <c r="BG707" s="144">
        <f t="shared" ref="BG707:BG738" si="226">IF(N707="zákl. prenesená",J707,0)</f>
        <v>0</v>
      </c>
      <c r="BH707" s="144">
        <f t="shared" ref="BH707:BH738" si="227">IF(N707="zníž. prenesená",J707,0)</f>
        <v>0</v>
      </c>
      <c r="BI707" s="144">
        <f t="shared" ref="BI707:BI738" si="228">IF(N707="nulová",J707,0)</f>
        <v>0</v>
      </c>
      <c r="BJ707" s="13" t="s">
        <v>144</v>
      </c>
      <c r="BK707" s="144">
        <f t="shared" ref="BK707:BK738" si="229">ROUND(I707*H707,2)</f>
        <v>0</v>
      </c>
      <c r="BL707" s="13" t="s">
        <v>397</v>
      </c>
      <c r="BM707" s="143" t="s">
        <v>2342</v>
      </c>
    </row>
    <row r="708" spans="2:65" s="1" customFormat="1" ht="24.2" customHeight="1">
      <c r="B708" s="29"/>
      <c r="C708" s="131" t="s">
        <v>2343</v>
      </c>
      <c r="D708" s="131" t="s">
        <v>139</v>
      </c>
      <c r="E708" s="132" t="s">
        <v>2344</v>
      </c>
      <c r="F708" s="133" t="s">
        <v>2345</v>
      </c>
      <c r="G708" s="134" t="s">
        <v>2133</v>
      </c>
      <c r="H708" s="135">
        <v>1</v>
      </c>
      <c r="I708" s="136"/>
      <c r="J708" s="137">
        <f t="shared" si="220"/>
        <v>0</v>
      </c>
      <c r="K708" s="138"/>
      <c r="L708" s="29"/>
      <c r="M708" s="139" t="s">
        <v>1</v>
      </c>
      <c r="N708" s="140" t="s">
        <v>48</v>
      </c>
      <c r="P708" s="141">
        <f t="shared" si="221"/>
        <v>0</v>
      </c>
      <c r="Q708" s="141">
        <v>0</v>
      </c>
      <c r="R708" s="141">
        <f t="shared" si="222"/>
        <v>0</v>
      </c>
      <c r="S708" s="141">
        <v>0</v>
      </c>
      <c r="T708" s="142">
        <f t="shared" si="223"/>
        <v>0</v>
      </c>
      <c r="AR708" s="143" t="s">
        <v>397</v>
      </c>
      <c r="AT708" s="143" t="s">
        <v>139</v>
      </c>
      <c r="AU708" s="143" t="s">
        <v>144</v>
      </c>
      <c r="AY708" s="13" t="s">
        <v>137</v>
      </c>
      <c r="BE708" s="144">
        <f t="shared" si="224"/>
        <v>0</v>
      </c>
      <c r="BF708" s="144">
        <f t="shared" si="225"/>
        <v>0</v>
      </c>
      <c r="BG708" s="144">
        <f t="shared" si="226"/>
        <v>0</v>
      </c>
      <c r="BH708" s="144">
        <f t="shared" si="227"/>
        <v>0</v>
      </c>
      <c r="BI708" s="144">
        <f t="shared" si="228"/>
        <v>0</v>
      </c>
      <c r="BJ708" s="13" t="s">
        <v>144</v>
      </c>
      <c r="BK708" s="144">
        <f t="shared" si="229"/>
        <v>0</v>
      </c>
      <c r="BL708" s="13" t="s">
        <v>397</v>
      </c>
      <c r="BM708" s="143" t="s">
        <v>2346</v>
      </c>
    </row>
    <row r="709" spans="2:65" s="1" customFormat="1" ht="37.9" customHeight="1">
      <c r="B709" s="29"/>
      <c r="C709" s="131" t="s">
        <v>2347</v>
      </c>
      <c r="D709" s="131" t="s">
        <v>139</v>
      </c>
      <c r="E709" s="132" t="s">
        <v>2348</v>
      </c>
      <c r="F709" s="133" t="s">
        <v>2349</v>
      </c>
      <c r="G709" s="134" t="s">
        <v>2133</v>
      </c>
      <c r="H709" s="135">
        <v>1</v>
      </c>
      <c r="I709" s="136"/>
      <c r="J709" s="137">
        <f t="shared" si="220"/>
        <v>0</v>
      </c>
      <c r="K709" s="138"/>
      <c r="L709" s="29"/>
      <c r="M709" s="139" t="s">
        <v>1</v>
      </c>
      <c r="N709" s="140" t="s">
        <v>48</v>
      </c>
      <c r="P709" s="141">
        <f t="shared" si="221"/>
        <v>0</v>
      </c>
      <c r="Q709" s="141">
        <v>0</v>
      </c>
      <c r="R709" s="141">
        <f t="shared" si="222"/>
        <v>0</v>
      </c>
      <c r="S709" s="141">
        <v>0</v>
      </c>
      <c r="T709" s="142">
        <f t="shared" si="223"/>
        <v>0</v>
      </c>
      <c r="AR709" s="143" t="s">
        <v>397</v>
      </c>
      <c r="AT709" s="143" t="s">
        <v>139</v>
      </c>
      <c r="AU709" s="143" t="s">
        <v>144</v>
      </c>
      <c r="AY709" s="13" t="s">
        <v>137</v>
      </c>
      <c r="BE709" s="144">
        <f t="shared" si="224"/>
        <v>0</v>
      </c>
      <c r="BF709" s="144">
        <f t="shared" si="225"/>
        <v>0</v>
      </c>
      <c r="BG709" s="144">
        <f t="shared" si="226"/>
        <v>0</v>
      </c>
      <c r="BH709" s="144">
        <f t="shared" si="227"/>
        <v>0</v>
      </c>
      <c r="BI709" s="144">
        <f t="shared" si="228"/>
        <v>0</v>
      </c>
      <c r="BJ709" s="13" t="s">
        <v>144</v>
      </c>
      <c r="BK709" s="144">
        <f t="shared" si="229"/>
        <v>0</v>
      </c>
      <c r="BL709" s="13" t="s">
        <v>397</v>
      </c>
      <c r="BM709" s="143" t="s">
        <v>2350</v>
      </c>
    </row>
    <row r="710" spans="2:65" s="1" customFormat="1" ht="24.2" customHeight="1">
      <c r="B710" s="29"/>
      <c r="C710" s="131" t="s">
        <v>2351</v>
      </c>
      <c r="D710" s="131" t="s">
        <v>139</v>
      </c>
      <c r="E710" s="132" t="s">
        <v>2352</v>
      </c>
      <c r="F710" s="133" t="s">
        <v>2353</v>
      </c>
      <c r="G710" s="134" t="s">
        <v>2133</v>
      </c>
      <c r="H710" s="135">
        <v>1</v>
      </c>
      <c r="I710" s="136"/>
      <c r="J710" s="137">
        <f t="shared" si="220"/>
        <v>0</v>
      </c>
      <c r="K710" s="138"/>
      <c r="L710" s="29"/>
      <c r="M710" s="139" t="s">
        <v>1</v>
      </c>
      <c r="N710" s="140" t="s">
        <v>48</v>
      </c>
      <c r="P710" s="141">
        <f t="shared" si="221"/>
        <v>0</v>
      </c>
      <c r="Q710" s="141">
        <v>0</v>
      </c>
      <c r="R710" s="141">
        <f t="shared" si="222"/>
        <v>0</v>
      </c>
      <c r="S710" s="141">
        <v>0</v>
      </c>
      <c r="T710" s="142">
        <f t="shared" si="223"/>
        <v>0</v>
      </c>
      <c r="AR710" s="143" t="s">
        <v>397</v>
      </c>
      <c r="AT710" s="143" t="s">
        <v>139</v>
      </c>
      <c r="AU710" s="143" t="s">
        <v>144</v>
      </c>
      <c r="AY710" s="13" t="s">
        <v>137</v>
      </c>
      <c r="BE710" s="144">
        <f t="shared" si="224"/>
        <v>0</v>
      </c>
      <c r="BF710" s="144">
        <f t="shared" si="225"/>
        <v>0</v>
      </c>
      <c r="BG710" s="144">
        <f t="shared" si="226"/>
        <v>0</v>
      </c>
      <c r="BH710" s="144">
        <f t="shared" si="227"/>
        <v>0</v>
      </c>
      <c r="BI710" s="144">
        <f t="shared" si="228"/>
        <v>0</v>
      </c>
      <c r="BJ710" s="13" t="s">
        <v>144</v>
      </c>
      <c r="BK710" s="144">
        <f t="shared" si="229"/>
        <v>0</v>
      </c>
      <c r="BL710" s="13" t="s">
        <v>397</v>
      </c>
      <c r="BM710" s="143" t="s">
        <v>2354</v>
      </c>
    </row>
    <row r="711" spans="2:65" s="1" customFormat="1" ht="24.2" customHeight="1">
      <c r="B711" s="29"/>
      <c r="C711" s="131" t="s">
        <v>2355</v>
      </c>
      <c r="D711" s="131" t="s">
        <v>139</v>
      </c>
      <c r="E711" s="132" t="s">
        <v>2356</v>
      </c>
      <c r="F711" s="133" t="s">
        <v>2357</v>
      </c>
      <c r="G711" s="134" t="s">
        <v>2133</v>
      </c>
      <c r="H711" s="135">
        <v>1</v>
      </c>
      <c r="I711" s="136"/>
      <c r="J711" s="137">
        <f t="shared" si="220"/>
        <v>0</v>
      </c>
      <c r="K711" s="138"/>
      <c r="L711" s="29"/>
      <c r="M711" s="139" t="s">
        <v>1</v>
      </c>
      <c r="N711" s="140" t="s">
        <v>48</v>
      </c>
      <c r="P711" s="141">
        <f t="shared" si="221"/>
        <v>0</v>
      </c>
      <c r="Q711" s="141">
        <v>0</v>
      </c>
      <c r="R711" s="141">
        <f t="shared" si="222"/>
        <v>0</v>
      </c>
      <c r="S711" s="141">
        <v>0</v>
      </c>
      <c r="T711" s="142">
        <f t="shared" si="223"/>
        <v>0</v>
      </c>
      <c r="AR711" s="143" t="s">
        <v>397</v>
      </c>
      <c r="AT711" s="143" t="s">
        <v>139</v>
      </c>
      <c r="AU711" s="143" t="s">
        <v>144</v>
      </c>
      <c r="AY711" s="13" t="s">
        <v>137</v>
      </c>
      <c r="BE711" s="144">
        <f t="shared" si="224"/>
        <v>0</v>
      </c>
      <c r="BF711" s="144">
        <f t="shared" si="225"/>
        <v>0</v>
      </c>
      <c r="BG711" s="144">
        <f t="shared" si="226"/>
        <v>0</v>
      </c>
      <c r="BH711" s="144">
        <f t="shared" si="227"/>
        <v>0</v>
      </c>
      <c r="BI711" s="144">
        <f t="shared" si="228"/>
        <v>0</v>
      </c>
      <c r="BJ711" s="13" t="s">
        <v>144</v>
      </c>
      <c r="BK711" s="144">
        <f t="shared" si="229"/>
        <v>0</v>
      </c>
      <c r="BL711" s="13" t="s">
        <v>397</v>
      </c>
      <c r="BM711" s="143" t="s">
        <v>2358</v>
      </c>
    </row>
    <row r="712" spans="2:65" s="1" customFormat="1" ht="24.2" customHeight="1">
      <c r="B712" s="29"/>
      <c r="C712" s="131" t="s">
        <v>2359</v>
      </c>
      <c r="D712" s="131" t="s">
        <v>139</v>
      </c>
      <c r="E712" s="132" t="s">
        <v>2360</v>
      </c>
      <c r="F712" s="133" t="s">
        <v>2361</v>
      </c>
      <c r="G712" s="134" t="s">
        <v>2133</v>
      </c>
      <c r="H712" s="135">
        <v>1</v>
      </c>
      <c r="I712" s="136"/>
      <c r="J712" s="137">
        <f t="shared" si="220"/>
        <v>0</v>
      </c>
      <c r="K712" s="138"/>
      <c r="L712" s="29"/>
      <c r="M712" s="139" t="s">
        <v>1</v>
      </c>
      <c r="N712" s="140" t="s">
        <v>48</v>
      </c>
      <c r="P712" s="141">
        <f t="shared" si="221"/>
        <v>0</v>
      </c>
      <c r="Q712" s="141">
        <v>0</v>
      </c>
      <c r="R712" s="141">
        <f t="shared" si="222"/>
        <v>0</v>
      </c>
      <c r="S712" s="141">
        <v>0</v>
      </c>
      <c r="T712" s="142">
        <f t="shared" si="223"/>
        <v>0</v>
      </c>
      <c r="AR712" s="143" t="s">
        <v>397</v>
      </c>
      <c r="AT712" s="143" t="s">
        <v>139</v>
      </c>
      <c r="AU712" s="143" t="s">
        <v>144</v>
      </c>
      <c r="AY712" s="13" t="s">
        <v>137</v>
      </c>
      <c r="BE712" s="144">
        <f t="shared" si="224"/>
        <v>0</v>
      </c>
      <c r="BF712" s="144">
        <f t="shared" si="225"/>
        <v>0</v>
      </c>
      <c r="BG712" s="144">
        <f t="shared" si="226"/>
        <v>0</v>
      </c>
      <c r="BH712" s="144">
        <f t="shared" si="227"/>
        <v>0</v>
      </c>
      <c r="BI712" s="144">
        <f t="shared" si="228"/>
        <v>0</v>
      </c>
      <c r="BJ712" s="13" t="s">
        <v>144</v>
      </c>
      <c r="BK712" s="144">
        <f t="shared" si="229"/>
        <v>0</v>
      </c>
      <c r="BL712" s="13" t="s">
        <v>397</v>
      </c>
      <c r="BM712" s="143" t="s">
        <v>2362</v>
      </c>
    </row>
    <row r="713" spans="2:65" s="1" customFormat="1" ht="24.2" customHeight="1">
      <c r="B713" s="29"/>
      <c r="C713" s="131" t="s">
        <v>2363</v>
      </c>
      <c r="D713" s="131" t="s">
        <v>139</v>
      </c>
      <c r="E713" s="132" t="s">
        <v>2364</v>
      </c>
      <c r="F713" s="133" t="s">
        <v>2365</v>
      </c>
      <c r="G713" s="134" t="s">
        <v>2133</v>
      </c>
      <c r="H713" s="135">
        <v>1</v>
      </c>
      <c r="I713" s="136"/>
      <c r="J713" s="137">
        <f t="shared" si="220"/>
        <v>0</v>
      </c>
      <c r="K713" s="138"/>
      <c r="L713" s="29"/>
      <c r="M713" s="139" t="s">
        <v>1</v>
      </c>
      <c r="N713" s="140" t="s">
        <v>48</v>
      </c>
      <c r="P713" s="141">
        <f t="shared" si="221"/>
        <v>0</v>
      </c>
      <c r="Q713" s="141">
        <v>0</v>
      </c>
      <c r="R713" s="141">
        <f t="shared" si="222"/>
        <v>0</v>
      </c>
      <c r="S713" s="141">
        <v>0</v>
      </c>
      <c r="T713" s="142">
        <f t="shared" si="223"/>
        <v>0</v>
      </c>
      <c r="AR713" s="143" t="s">
        <v>397</v>
      </c>
      <c r="AT713" s="143" t="s">
        <v>139</v>
      </c>
      <c r="AU713" s="143" t="s">
        <v>144</v>
      </c>
      <c r="AY713" s="13" t="s">
        <v>137</v>
      </c>
      <c r="BE713" s="144">
        <f t="shared" si="224"/>
        <v>0</v>
      </c>
      <c r="BF713" s="144">
        <f t="shared" si="225"/>
        <v>0</v>
      </c>
      <c r="BG713" s="144">
        <f t="shared" si="226"/>
        <v>0</v>
      </c>
      <c r="BH713" s="144">
        <f t="shared" si="227"/>
        <v>0</v>
      </c>
      <c r="BI713" s="144">
        <f t="shared" si="228"/>
        <v>0</v>
      </c>
      <c r="BJ713" s="13" t="s">
        <v>144</v>
      </c>
      <c r="BK713" s="144">
        <f t="shared" si="229"/>
        <v>0</v>
      </c>
      <c r="BL713" s="13" t="s">
        <v>397</v>
      </c>
      <c r="BM713" s="143" t="s">
        <v>2366</v>
      </c>
    </row>
    <row r="714" spans="2:65" s="1" customFormat="1" ht="24.2" customHeight="1">
      <c r="B714" s="29"/>
      <c r="C714" s="131" t="s">
        <v>2367</v>
      </c>
      <c r="D714" s="131" t="s">
        <v>139</v>
      </c>
      <c r="E714" s="132" t="s">
        <v>2368</v>
      </c>
      <c r="F714" s="133" t="s">
        <v>2369</v>
      </c>
      <c r="G714" s="134" t="s">
        <v>2133</v>
      </c>
      <c r="H714" s="135">
        <v>1</v>
      </c>
      <c r="I714" s="136"/>
      <c r="J714" s="137">
        <f t="shared" si="220"/>
        <v>0</v>
      </c>
      <c r="K714" s="138"/>
      <c r="L714" s="29"/>
      <c r="M714" s="139" t="s">
        <v>1</v>
      </c>
      <c r="N714" s="140" t="s">
        <v>48</v>
      </c>
      <c r="P714" s="141">
        <f t="shared" si="221"/>
        <v>0</v>
      </c>
      <c r="Q714" s="141">
        <v>0</v>
      </c>
      <c r="R714" s="141">
        <f t="shared" si="222"/>
        <v>0</v>
      </c>
      <c r="S714" s="141">
        <v>0</v>
      </c>
      <c r="T714" s="142">
        <f t="shared" si="223"/>
        <v>0</v>
      </c>
      <c r="AR714" s="143" t="s">
        <v>397</v>
      </c>
      <c r="AT714" s="143" t="s">
        <v>139</v>
      </c>
      <c r="AU714" s="143" t="s">
        <v>144</v>
      </c>
      <c r="AY714" s="13" t="s">
        <v>137</v>
      </c>
      <c r="BE714" s="144">
        <f t="shared" si="224"/>
        <v>0</v>
      </c>
      <c r="BF714" s="144">
        <f t="shared" si="225"/>
        <v>0</v>
      </c>
      <c r="BG714" s="144">
        <f t="shared" si="226"/>
        <v>0</v>
      </c>
      <c r="BH714" s="144">
        <f t="shared" si="227"/>
        <v>0</v>
      </c>
      <c r="BI714" s="144">
        <f t="shared" si="228"/>
        <v>0</v>
      </c>
      <c r="BJ714" s="13" t="s">
        <v>144</v>
      </c>
      <c r="BK714" s="144">
        <f t="shared" si="229"/>
        <v>0</v>
      </c>
      <c r="BL714" s="13" t="s">
        <v>397</v>
      </c>
      <c r="BM714" s="143" t="s">
        <v>2370</v>
      </c>
    </row>
    <row r="715" spans="2:65" s="1" customFormat="1" ht="24.2" customHeight="1">
      <c r="B715" s="29"/>
      <c r="C715" s="131" t="s">
        <v>2371</v>
      </c>
      <c r="D715" s="131" t="s">
        <v>139</v>
      </c>
      <c r="E715" s="132" t="s">
        <v>2372</v>
      </c>
      <c r="F715" s="133" t="s">
        <v>2373</v>
      </c>
      <c r="G715" s="134" t="s">
        <v>2133</v>
      </c>
      <c r="H715" s="135">
        <v>1</v>
      </c>
      <c r="I715" s="136"/>
      <c r="J715" s="137">
        <f t="shared" si="220"/>
        <v>0</v>
      </c>
      <c r="K715" s="138"/>
      <c r="L715" s="29"/>
      <c r="M715" s="139" t="s">
        <v>1</v>
      </c>
      <c r="N715" s="140" t="s">
        <v>48</v>
      </c>
      <c r="P715" s="141">
        <f t="shared" si="221"/>
        <v>0</v>
      </c>
      <c r="Q715" s="141">
        <v>0</v>
      </c>
      <c r="R715" s="141">
        <f t="shared" si="222"/>
        <v>0</v>
      </c>
      <c r="S715" s="141">
        <v>0</v>
      </c>
      <c r="T715" s="142">
        <f t="shared" si="223"/>
        <v>0</v>
      </c>
      <c r="AR715" s="143" t="s">
        <v>397</v>
      </c>
      <c r="AT715" s="143" t="s">
        <v>139</v>
      </c>
      <c r="AU715" s="143" t="s">
        <v>144</v>
      </c>
      <c r="AY715" s="13" t="s">
        <v>137</v>
      </c>
      <c r="BE715" s="144">
        <f t="shared" si="224"/>
        <v>0</v>
      </c>
      <c r="BF715" s="144">
        <f t="shared" si="225"/>
        <v>0</v>
      </c>
      <c r="BG715" s="144">
        <f t="shared" si="226"/>
        <v>0</v>
      </c>
      <c r="BH715" s="144">
        <f t="shared" si="227"/>
        <v>0</v>
      </c>
      <c r="BI715" s="144">
        <f t="shared" si="228"/>
        <v>0</v>
      </c>
      <c r="BJ715" s="13" t="s">
        <v>144</v>
      </c>
      <c r="BK715" s="144">
        <f t="shared" si="229"/>
        <v>0</v>
      </c>
      <c r="BL715" s="13" t="s">
        <v>397</v>
      </c>
      <c r="BM715" s="143" t="s">
        <v>2374</v>
      </c>
    </row>
    <row r="716" spans="2:65" s="1" customFormat="1" ht="24.2" customHeight="1">
      <c r="B716" s="29"/>
      <c r="C716" s="131" t="s">
        <v>2375</v>
      </c>
      <c r="D716" s="131" t="s">
        <v>139</v>
      </c>
      <c r="E716" s="132" t="s">
        <v>2376</v>
      </c>
      <c r="F716" s="133" t="s">
        <v>2377</v>
      </c>
      <c r="G716" s="134" t="s">
        <v>354</v>
      </c>
      <c r="H716" s="135">
        <v>2210</v>
      </c>
      <c r="I716" s="136"/>
      <c r="J716" s="137">
        <f t="shared" si="220"/>
        <v>0</v>
      </c>
      <c r="K716" s="138"/>
      <c r="L716" s="29"/>
      <c r="M716" s="139" t="s">
        <v>1</v>
      </c>
      <c r="N716" s="140" t="s">
        <v>48</v>
      </c>
      <c r="P716" s="141">
        <f t="shared" si="221"/>
        <v>0</v>
      </c>
      <c r="Q716" s="141">
        <v>0</v>
      </c>
      <c r="R716" s="141">
        <f t="shared" si="222"/>
        <v>0</v>
      </c>
      <c r="S716" s="141">
        <v>0</v>
      </c>
      <c r="T716" s="142">
        <f t="shared" si="223"/>
        <v>0</v>
      </c>
      <c r="AR716" s="143" t="s">
        <v>397</v>
      </c>
      <c r="AT716" s="143" t="s">
        <v>139</v>
      </c>
      <c r="AU716" s="143" t="s">
        <v>144</v>
      </c>
      <c r="AY716" s="13" t="s">
        <v>137</v>
      </c>
      <c r="BE716" s="144">
        <f t="shared" si="224"/>
        <v>0</v>
      </c>
      <c r="BF716" s="144">
        <f t="shared" si="225"/>
        <v>0</v>
      </c>
      <c r="BG716" s="144">
        <f t="shared" si="226"/>
        <v>0</v>
      </c>
      <c r="BH716" s="144">
        <f t="shared" si="227"/>
        <v>0</v>
      </c>
      <c r="BI716" s="144">
        <f t="shared" si="228"/>
        <v>0</v>
      </c>
      <c r="BJ716" s="13" t="s">
        <v>144</v>
      </c>
      <c r="BK716" s="144">
        <f t="shared" si="229"/>
        <v>0</v>
      </c>
      <c r="BL716" s="13" t="s">
        <v>397</v>
      </c>
      <c r="BM716" s="143" t="s">
        <v>2378</v>
      </c>
    </row>
    <row r="717" spans="2:65" s="1" customFormat="1" ht="24.2" customHeight="1">
      <c r="B717" s="29"/>
      <c r="C717" s="131" t="s">
        <v>2379</v>
      </c>
      <c r="D717" s="131" t="s">
        <v>139</v>
      </c>
      <c r="E717" s="132" t="s">
        <v>2380</v>
      </c>
      <c r="F717" s="133" t="s">
        <v>2381</v>
      </c>
      <c r="G717" s="134" t="s">
        <v>354</v>
      </c>
      <c r="H717" s="135">
        <v>160</v>
      </c>
      <c r="I717" s="136"/>
      <c r="J717" s="137">
        <f t="shared" si="220"/>
        <v>0</v>
      </c>
      <c r="K717" s="138"/>
      <c r="L717" s="29"/>
      <c r="M717" s="139" t="s">
        <v>1</v>
      </c>
      <c r="N717" s="140" t="s">
        <v>48</v>
      </c>
      <c r="P717" s="141">
        <f t="shared" si="221"/>
        <v>0</v>
      </c>
      <c r="Q717" s="141">
        <v>0</v>
      </c>
      <c r="R717" s="141">
        <f t="shared" si="222"/>
        <v>0</v>
      </c>
      <c r="S717" s="141">
        <v>0</v>
      </c>
      <c r="T717" s="142">
        <f t="shared" si="223"/>
        <v>0</v>
      </c>
      <c r="AR717" s="143" t="s">
        <v>397</v>
      </c>
      <c r="AT717" s="143" t="s">
        <v>139</v>
      </c>
      <c r="AU717" s="143" t="s">
        <v>144</v>
      </c>
      <c r="AY717" s="13" t="s">
        <v>137</v>
      </c>
      <c r="BE717" s="144">
        <f t="shared" si="224"/>
        <v>0</v>
      </c>
      <c r="BF717" s="144">
        <f t="shared" si="225"/>
        <v>0</v>
      </c>
      <c r="BG717" s="144">
        <f t="shared" si="226"/>
        <v>0</v>
      </c>
      <c r="BH717" s="144">
        <f t="shared" si="227"/>
        <v>0</v>
      </c>
      <c r="BI717" s="144">
        <f t="shared" si="228"/>
        <v>0</v>
      </c>
      <c r="BJ717" s="13" t="s">
        <v>144</v>
      </c>
      <c r="BK717" s="144">
        <f t="shared" si="229"/>
        <v>0</v>
      </c>
      <c r="BL717" s="13" t="s">
        <v>397</v>
      </c>
      <c r="BM717" s="143" t="s">
        <v>2382</v>
      </c>
    </row>
    <row r="718" spans="2:65" s="1" customFormat="1" ht="24.2" customHeight="1">
      <c r="B718" s="29"/>
      <c r="C718" s="131" t="s">
        <v>2383</v>
      </c>
      <c r="D718" s="131" t="s">
        <v>139</v>
      </c>
      <c r="E718" s="132" t="s">
        <v>2384</v>
      </c>
      <c r="F718" s="133" t="s">
        <v>2385</v>
      </c>
      <c r="G718" s="134" t="s">
        <v>354</v>
      </c>
      <c r="H718" s="135">
        <v>150</v>
      </c>
      <c r="I718" s="136"/>
      <c r="J718" s="137">
        <f t="shared" si="220"/>
        <v>0</v>
      </c>
      <c r="K718" s="138"/>
      <c r="L718" s="29"/>
      <c r="M718" s="139" t="s">
        <v>1</v>
      </c>
      <c r="N718" s="140" t="s">
        <v>48</v>
      </c>
      <c r="P718" s="141">
        <f t="shared" si="221"/>
        <v>0</v>
      </c>
      <c r="Q718" s="141">
        <v>0</v>
      </c>
      <c r="R718" s="141">
        <f t="shared" si="222"/>
        <v>0</v>
      </c>
      <c r="S718" s="141">
        <v>0</v>
      </c>
      <c r="T718" s="142">
        <f t="shared" si="223"/>
        <v>0</v>
      </c>
      <c r="AR718" s="143" t="s">
        <v>397</v>
      </c>
      <c r="AT718" s="143" t="s">
        <v>139</v>
      </c>
      <c r="AU718" s="143" t="s">
        <v>144</v>
      </c>
      <c r="AY718" s="13" t="s">
        <v>137</v>
      </c>
      <c r="BE718" s="144">
        <f t="shared" si="224"/>
        <v>0</v>
      </c>
      <c r="BF718" s="144">
        <f t="shared" si="225"/>
        <v>0</v>
      </c>
      <c r="BG718" s="144">
        <f t="shared" si="226"/>
        <v>0</v>
      </c>
      <c r="BH718" s="144">
        <f t="shared" si="227"/>
        <v>0</v>
      </c>
      <c r="BI718" s="144">
        <f t="shared" si="228"/>
        <v>0</v>
      </c>
      <c r="BJ718" s="13" t="s">
        <v>144</v>
      </c>
      <c r="BK718" s="144">
        <f t="shared" si="229"/>
        <v>0</v>
      </c>
      <c r="BL718" s="13" t="s">
        <v>397</v>
      </c>
      <c r="BM718" s="143" t="s">
        <v>2386</v>
      </c>
    </row>
    <row r="719" spans="2:65" s="1" customFormat="1" ht="24.2" customHeight="1">
      <c r="B719" s="29"/>
      <c r="C719" s="131" t="s">
        <v>2387</v>
      </c>
      <c r="D719" s="131" t="s">
        <v>139</v>
      </c>
      <c r="E719" s="132" t="s">
        <v>2388</v>
      </c>
      <c r="F719" s="133" t="s">
        <v>2389</v>
      </c>
      <c r="G719" s="134" t="s">
        <v>153</v>
      </c>
      <c r="H719" s="135">
        <v>7</v>
      </c>
      <c r="I719" s="136"/>
      <c r="J719" s="137">
        <f t="shared" si="220"/>
        <v>0</v>
      </c>
      <c r="K719" s="138"/>
      <c r="L719" s="29"/>
      <c r="M719" s="139" t="s">
        <v>1</v>
      </c>
      <c r="N719" s="140" t="s">
        <v>48</v>
      </c>
      <c r="P719" s="141">
        <f t="shared" si="221"/>
        <v>0</v>
      </c>
      <c r="Q719" s="141">
        <v>0</v>
      </c>
      <c r="R719" s="141">
        <f t="shared" si="222"/>
        <v>0</v>
      </c>
      <c r="S719" s="141">
        <v>0</v>
      </c>
      <c r="T719" s="142">
        <f t="shared" si="223"/>
        <v>0</v>
      </c>
      <c r="AR719" s="143" t="s">
        <v>397</v>
      </c>
      <c r="AT719" s="143" t="s">
        <v>139</v>
      </c>
      <c r="AU719" s="143" t="s">
        <v>144</v>
      </c>
      <c r="AY719" s="13" t="s">
        <v>137</v>
      </c>
      <c r="BE719" s="144">
        <f t="shared" si="224"/>
        <v>0</v>
      </c>
      <c r="BF719" s="144">
        <f t="shared" si="225"/>
        <v>0</v>
      </c>
      <c r="BG719" s="144">
        <f t="shared" si="226"/>
        <v>0</v>
      </c>
      <c r="BH719" s="144">
        <f t="shared" si="227"/>
        <v>0</v>
      </c>
      <c r="BI719" s="144">
        <f t="shared" si="228"/>
        <v>0</v>
      </c>
      <c r="BJ719" s="13" t="s">
        <v>144</v>
      </c>
      <c r="BK719" s="144">
        <f t="shared" si="229"/>
        <v>0</v>
      </c>
      <c r="BL719" s="13" t="s">
        <v>397</v>
      </c>
      <c r="BM719" s="143" t="s">
        <v>2390</v>
      </c>
    </row>
    <row r="720" spans="2:65" s="1" customFormat="1" ht="24.2" customHeight="1">
      <c r="B720" s="29"/>
      <c r="C720" s="131" t="s">
        <v>2391</v>
      </c>
      <c r="D720" s="131" t="s">
        <v>139</v>
      </c>
      <c r="E720" s="132" t="s">
        <v>2392</v>
      </c>
      <c r="F720" s="133" t="s">
        <v>2393</v>
      </c>
      <c r="G720" s="134" t="s">
        <v>153</v>
      </c>
      <c r="H720" s="135">
        <v>34</v>
      </c>
      <c r="I720" s="136"/>
      <c r="J720" s="137">
        <f t="shared" si="220"/>
        <v>0</v>
      </c>
      <c r="K720" s="138"/>
      <c r="L720" s="29"/>
      <c r="M720" s="139" t="s">
        <v>1</v>
      </c>
      <c r="N720" s="140" t="s">
        <v>48</v>
      </c>
      <c r="P720" s="141">
        <f t="shared" si="221"/>
        <v>0</v>
      </c>
      <c r="Q720" s="141">
        <v>0</v>
      </c>
      <c r="R720" s="141">
        <f t="shared" si="222"/>
        <v>0</v>
      </c>
      <c r="S720" s="141">
        <v>0</v>
      </c>
      <c r="T720" s="142">
        <f t="shared" si="223"/>
        <v>0</v>
      </c>
      <c r="AR720" s="143" t="s">
        <v>397</v>
      </c>
      <c r="AT720" s="143" t="s">
        <v>139</v>
      </c>
      <c r="AU720" s="143" t="s">
        <v>144</v>
      </c>
      <c r="AY720" s="13" t="s">
        <v>137</v>
      </c>
      <c r="BE720" s="144">
        <f t="shared" si="224"/>
        <v>0</v>
      </c>
      <c r="BF720" s="144">
        <f t="shared" si="225"/>
        <v>0</v>
      </c>
      <c r="BG720" s="144">
        <f t="shared" si="226"/>
        <v>0</v>
      </c>
      <c r="BH720" s="144">
        <f t="shared" si="227"/>
        <v>0</v>
      </c>
      <c r="BI720" s="144">
        <f t="shared" si="228"/>
        <v>0</v>
      </c>
      <c r="BJ720" s="13" t="s">
        <v>144</v>
      </c>
      <c r="BK720" s="144">
        <f t="shared" si="229"/>
        <v>0</v>
      </c>
      <c r="BL720" s="13" t="s">
        <v>397</v>
      </c>
      <c r="BM720" s="143" t="s">
        <v>2394</v>
      </c>
    </row>
    <row r="721" spans="2:65" s="1" customFormat="1" ht="24.2" customHeight="1">
      <c r="B721" s="29"/>
      <c r="C721" s="131" t="s">
        <v>2395</v>
      </c>
      <c r="D721" s="131" t="s">
        <v>139</v>
      </c>
      <c r="E721" s="132" t="s">
        <v>2396</v>
      </c>
      <c r="F721" s="133" t="s">
        <v>2397</v>
      </c>
      <c r="G721" s="134" t="s">
        <v>2133</v>
      </c>
      <c r="H721" s="135">
        <v>1</v>
      </c>
      <c r="I721" s="136"/>
      <c r="J721" s="137">
        <f t="shared" si="220"/>
        <v>0</v>
      </c>
      <c r="K721" s="138"/>
      <c r="L721" s="29"/>
      <c r="M721" s="139" t="s">
        <v>1</v>
      </c>
      <c r="N721" s="140" t="s">
        <v>48</v>
      </c>
      <c r="P721" s="141">
        <f t="shared" si="221"/>
        <v>0</v>
      </c>
      <c r="Q721" s="141">
        <v>0</v>
      </c>
      <c r="R721" s="141">
        <f t="shared" si="222"/>
        <v>0</v>
      </c>
      <c r="S721" s="141">
        <v>0</v>
      </c>
      <c r="T721" s="142">
        <f t="shared" si="223"/>
        <v>0</v>
      </c>
      <c r="AR721" s="143" t="s">
        <v>397</v>
      </c>
      <c r="AT721" s="143" t="s">
        <v>139</v>
      </c>
      <c r="AU721" s="143" t="s">
        <v>144</v>
      </c>
      <c r="AY721" s="13" t="s">
        <v>137</v>
      </c>
      <c r="BE721" s="144">
        <f t="shared" si="224"/>
        <v>0</v>
      </c>
      <c r="BF721" s="144">
        <f t="shared" si="225"/>
        <v>0</v>
      </c>
      <c r="BG721" s="144">
        <f t="shared" si="226"/>
        <v>0</v>
      </c>
      <c r="BH721" s="144">
        <f t="shared" si="227"/>
        <v>0</v>
      </c>
      <c r="BI721" s="144">
        <f t="shared" si="228"/>
        <v>0</v>
      </c>
      <c r="BJ721" s="13" t="s">
        <v>144</v>
      </c>
      <c r="BK721" s="144">
        <f t="shared" si="229"/>
        <v>0</v>
      </c>
      <c r="BL721" s="13" t="s">
        <v>397</v>
      </c>
      <c r="BM721" s="143" t="s">
        <v>2398</v>
      </c>
    </row>
    <row r="722" spans="2:65" s="1" customFormat="1" ht="37.9" customHeight="1">
      <c r="B722" s="29"/>
      <c r="C722" s="131" t="s">
        <v>2399</v>
      </c>
      <c r="D722" s="131" t="s">
        <v>139</v>
      </c>
      <c r="E722" s="132" t="s">
        <v>2400</v>
      </c>
      <c r="F722" s="133" t="s">
        <v>2401</v>
      </c>
      <c r="G722" s="134" t="s">
        <v>153</v>
      </c>
      <c r="H722" s="135">
        <v>1</v>
      </c>
      <c r="I722" s="136"/>
      <c r="J722" s="137">
        <f t="shared" si="220"/>
        <v>0</v>
      </c>
      <c r="K722" s="138"/>
      <c r="L722" s="29"/>
      <c r="M722" s="139" t="s">
        <v>1</v>
      </c>
      <c r="N722" s="140" t="s">
        <v>48</v>
      </c>
      <c r="P722" s="141">
        <f t="shared" si="221"/>
        <v>0</v>
      </c>
      <c r="Q722" s="141">
        <v>0</v>
      </c>
      <c r="R722" s="141">
        <f t="shared" si="222"/>
        <v>0</v>
      </c>
      <c r="S722" s="141">
        <v>0</v>
      </c>
      <c r="T722" s="142">
        <f t="shared" si="223"/>
        <v>0</v>
      </c>
      <c r="AR722" s="143" t="s">
        <v>397</v>
      </c>
      <c r="AT722" s="143" t="s">
        <v>139</v>
      </c>
      <c r="AU722" s="143" t="s">
        <v>144</v>
      </c>
      <c r="AY722" s="13" t="s">
        <v>137</v>
      </c>
      <c r="BE722" s="144">
        <f t="shared" si="224"/>
        <v>0</v>
      </c>
      <c r="BF722" s="144">
        <f t="shared" si="225"/>
        <v>0</v>
      </c>
      <c r="BG722" s="144">
        <f t="shared" si="226"/>
        <v>0</v>
      </c>
      <c r="BH722" s="144">
        <f t="shared" si="227"/>
        <v>0</v>
      </c>
      <c r="BI722" s="144">
        <f t="shared" si="228"/>
        <v>0</v>
      </c>
      <c r="BJ722" s="13" t="s">
        <v>144</v>
      </c>
      <c r="BK722" s="144">
        <f t="shared" si="229"/>
        <v>0</v>
      </c>
      <c r="BL722" s="13" t="s">
        <v>397</v>
      </c>
      <c r="BM722" s="143" t="s">
        <v>2402</v>
      </c>
    </row>
    <row r="723" spans="2:65" s="1" customFormat="1" ht="24.2" customHeight="1">
      <c r="B723" s="29"/>
      <c r="C723" s="131" t="s">
        <v>2403</v>
      </c>
      <c r="D723" s="131" t="s">
        <v>139</v>
      </c>
      <c r="E723" s="132" t="s">
        <v>2404</v>
      </c>
      <c r="F723" s="133" t="s">
        <v>2405</v>
      </c>
      <c r="G723" s="134" t="s">
        <v>153</v>
      </c>
      <c r="H723" s="135">
        <v>2</v>
      </c>
      <c r="I723" s="136"/>
      <c r="J723" s="137">
        <f t="shared" si="220"/>
        <v>0</v>
      </c>
      <c r="K723" s="138"/>
      <c r="L723" s="29"/>
      <c r="M723" s="139" t="s">
        <v>1</v>
      </c>
      <c r="N723" s="140" t="s">
        <v>48</v>
      </c>
      <c r="P723" s="141">
        <f t="shared" si="221"/>
        <v>0</v>
      </c>
      <c r="Q723" s="141">
        <v>0</v>
      </c>
      <c r="R723" s="141">
        <f t="shared" si="222"/>
        <v>0</v>
      </c>
      <c r="S723" s="141">
        <v>0</v>
      </c>
      <c r="T723" s="142">
        <f t="shared" si="223"/>
        <v>0</v>
      </c>
      <c r="AR723" s="143" t="s">
        <v>397</v>
      </c>
      <c r="AT723" s="143" t="s">
        <v>139</v>
      </c>
      <c r="AU723" s="143" t="s">
        <v>144</v>
      </c>
      <c r="AY723" s="13" t="s">
        <v>137</v>
      </c>
      <c r="BE723" s="144">
        <f t="shared" si="224"/>
        <v>0</v>
      </c>
      <c r="BF723" s="144">
        <f t="shared" si="225"/>
        <v>0</v>
      </c>
      <c r="BG723" s="144">
        <f t="shared" si="226"/>
        <v>0</v>
      </c>
      <c r="BH723" s="144">
        <f t="shared" si="227"/>
        <v>0</v>
      </c>
      <c r="BI723" s="144">
        <f t="shared" si="228"/>
        <v>0</v>
      </c>
      <c r="BJ723" s="13" t="s">
        <v>144</v>
      </c>
      <c r="BK723" s="144">
        <f t="shared" si="229"/>
        <v>0</v>
      </c>
      <c r="BL723" s="13" t="s">
        <v>397</v>
      </c>
      <c r="BM723" s="143" t="s">
        <v>2406</v>
      </c>
    </row>
    <row r="724" spans="2:65" s="1" customFormat="1" ht="24.2" customHeight="1">
      <c r="B724" s="29"/>
      <c r="C724" s="131" t="s">
        <v>2407</v>
      </c>
      <c r="D724" s="131" t="s">
        <v>139</v>
      </c>
      <c r="E724" s="132" t="s">
        <v>2408</v>
      </c>
      <c r="F724" s="133" t="s">
        <v>2409</v>
      </c>
      <c r="G724" s="134" t="s">
        <v>2133</v>
      </c>
      <c r="H724" s="135">
        <v>1</v>
      </c>
      <c r="I724" s="136"/>
      <c r="J724" s="137">
        <f t="shared" si="220"/>
        <v>0</v>
      </c>
      <c r="K724" s="138"/>
      <c r="L724" s="29"/>
      <c r="M724" s="139" t="s">
        <v>1</v>
      </c>
      <c r="N724" s="140" t="s">
        <v>48</v>
      </c>
      <c r="P724" s="141">
        <f t="shared" si="221"/>
        <v>0</v>
      </c>
      <c r="Q724" s="141">
        <v>0</v>
      </c>
      <c r="R724" s="141">
        <f t="shared" si="222"/>
        <v>0</v>
      </c>
      <c r="S724" s="141">
        <v>0</v>
      </c>
      <c r="T724" s="142">
        <f t="shared" si="223"/>
        <v>0</v>
      </c>
      <c r="AR724" s="143" t="s">
        <v>397</v>
      </c>
      <c r="AT724" s="143" t="s">
        <v>139</v>
      </c>
      <c r="AU724" s="143" t="s">
        <v>144</v>
      </c>
      <c r="AY724" s="13" t="s">
        <v>137</v>
      </c>
      <c r="BE724" s="144">
        <f t="shared" si="224"/>
        <v>0</v>
      </c>
      <c r="BF724" s="144">
        <f t="shared" si="225"/>
        <v>0</v>
      </c>
      <c r="BG724" s="144">
        <f t="shared" si="226"/>
        <v>0</v>
      </c>
      <c r="BH724" s="144">
        <f t="shared" si="227"/>
        <v>0</v>
      </c>
      <c r="BI724" s="144">
        <f t="shared" si="228"/>
        <v>0</v>
      </c>
      <c r="BJ724" s="13" t="s">
        <v>144</v>
      </c>
      <c r="BK724" s="144">
        <f t="shared" si="229"/>
        <v>0</v>
      </c>
      <c r="BL724" s="13" t="s">
        <v>397</v>
      </c>
      <c r="BM724" s="143" t="s">
        <v>2410</v>
      </c>
    </row>
    <row r="725" spans="2:65" s="1" customFormat="1" ht="24.2" customHeight="1">
      <c r="B725" s="29"/>
      <c r="C725" s="131" t="s">
        <v>2411</v>
      </c>
      <c r="D725" s="131" t="s">
        <v>139</v>
      </c>
      <c r="E725" s="132" t="s">
        <v>2412</v>
      </c>
      <c r="F725" s="133" t="s">
        <v>2333</v>
      </c>
      <c r="G725" s="134" t="s">
        <v>458</v>
      </c>
      <c r="H725" s="156"/>
      <c r="I725" s="136"/>
      <c r="J725" s="137">
        <f t="shared" si="220"/>
        <v>0</v>
      </c>
      <c r="K725" s="138"/>
      <c r="L725" s="29"/>
      <c r="M725" s="139" t="s">
        <v>1</v>
      </c>
      <c r="N725" s="140" t="s">
        <v>48</v>
      </c>
      <c r="P725" s="141">
        <f t="shared" si="221"/>
        <v>0</v>
      </c>
      <c r="Q725" s="141">
        <v>0</v>
      </c>
      <c r="R725" s="141">
        <f t="shared" si="222"/>
        <v>0</v>
      </c>
      <c r="S725" s="141">
        <v>0</v>
      </c>
      <c r="T725" s="142">
        <f t="shared" si="223"/>
        <v>0</v>
      </c>
      <c r="AR725" s="143" t="s">
        <v>397</v>
      </c>
      <c r="AT725" s="143" t="s">
        <v>139</v>
      </c>
      <c r="AU725" s="143" t="s">
        <v>144</v>
      </c>
      <c r="AY725" s="13" t="s">
        <v>137</v>
      </c>
      <c r="BE725" s="144">
        <f t="shared" si="224"/>
        <v>0</v>
      </c>
      <c r="BF725" s="144">
        <f t="shared" si="225"/>
        <v>0</v>
      </c>
      <c r="BG725" s="144">
        <f t="shared" si="226"/>
        <v>0</v>
      </c>
      <c r="BH725" s="144">
        <f t="shared" si="227"/>
        <v>0</v>
      </c>
      <c r="BI725" s="144">
        <f t="shared" si="228"/>
        <v>0</v>
      </c>
      <c r="BJ725" s="13" t="s">
        <v>144</v>
      </c>
      <c r="BK725" s="144">
        <f t="shared" si="229"/>
        <v>0</v>
      </c>
      <c r="BL725" s="13" t="s">
        <v>397</v>
      </c>
      <c r="BM725" s="143" t="s">
        <v>2413</v>
      </c>
    </row>
    <row r="726" spans="2:65" s="1" customFormat="1" ht="24.2" customHeight="1">
      <c r="B726" s="29"/>
      <c r="C726" s="131" t="s">
        <v>2414</v>
      </c>
      <c r="D726" s="131" t="s">
        <v>139</v>
      </c>
      <c r="E726" s="132" t="s">
        <v>2415</v>
      </c>
      <c r="F726" s="133" t="s">
        <v>2337</v>
      </c>
      <c r="G726" s="134" t="s">
        <v>458</v>
      </c>
      <c r="H726" s="156"/>
      <c r="I726" s="136"/>
      <c r="J726" s="137">
        <f t="shared" si="220"/>
        <v>0</v>
      </c>
      <c r="K726" s="138"/>
      <c r="L726" s="29"/>
      <c r="M726" s="139" t="s">
        <v>1</v>
      </c>
      <c r="N726" s="140" t="s">
        <v>48</v>
      </c>
      <c r="P726" s="141">
        <f t="shared" si="221"/>
        <v>0</v>
      </c>
      <c r="Q726" s="141">
        <v>0</v>
      </c>
      <c r="R726" s="141">
        <f t="shared" si="222"/>
        <v>0</v>
      </c>
      <c r="S726" s="141">
        <v>0</v>
      </c>
      <c r="T726" s="142">
        <f t="shared" si="223"/>
        <v>0</v>
      </c>
      <c r="AR726" s="143" t="s">
        <v>397</v>
      </c>
      <c r="AT726" s="143" t="s">
        <v>139</v>
      </c>
      <c r="AU726" s="143" t="s">
        <v>144</v>
      </c>
      <c r="AY726" s="13" t="s">
        <v>137</v>
      </c>
      <c r="BE726" s="144">
        <f t="shared" si="224"/>
        <v>0</v>
      </c>
      <c r="BF726" s="144">
        <f t="shared" si="225"/>
        <v>0</v>
      </c>
      <c r="BG726" s="144">
        <f t="shared" si="226"/>
        <v>0</v>
      </c>
      <c r="BH726" s="144">
        <f t="shared" si="227"/>
        <v>0</v>
      </c>
      <c r="BI726" s="144">
        <f t="shared" si="228"/>
        <v>0</v>
      </c>
      <c r="BJ726" s="13" t="s">
        <v>144</v>
      </c>
      <c r="BK726" s="144">
        <f t="shared" si="229"/>
        <v>0</v>
      </c>
      <c r="BL726" s="13" t="s">
        <v>397</v>
      </c>
      <c r="BM726" s="143" t="s">
        <v>2416</v>
      </c>
    </row>
    <row r="727" spans="2:65" s="1" customFormat="1" ht="24.2" customHeight="1">
      <c r="B727" s="29"/>
      <c r="C727" s="131" t="s">
        <v>2417</v>
      </c>
      <c r="D727" s="131" t="s">
        <v>139</v>
      </c>
      <c r="E727" s="132" t="s">
        <v>2418</v>
      </c>
      <c r="F727" s="133" t="s">
        <v>2419</v>
      </c>
      <c r="G727" s="134" t="s">
        <v>153</v>
      </c>
      <c r="H727" s="135">
        <v>1</v>
      </c>
      <c r="I727" s="136"/>
      <c r="J727" s="137">
        <f t="shared" si="220"/>
        <v>0</v>
      </c>
      <c r="K727" s="138"/>
      <c r="L727" s="29"/>
      <c r="M727" s="139" t="s">
        <v>1</v>
      </c>
      <c r="N727" s="140" t="s">
        <v>48</v>
      </c>
      <c r="P727" s="141">
        <f t="shared" si="221"/>
        <v>0</v>
      </c>
      <c r="Q727" s="141">
        <v>0</v>
      </c>
      <c r="R727" s="141">
        <f t="shared" si="222"/>
        <v>0</v>
      </c>
      <c r="S727" s="141">
        <v>0</v>
      </c>
      <c r="T727" s="142">
        <f t="shared" si="223"/>
        <v>0</v>
      </c>
      <c r="AR727" s="143" t="s">
        <v>397</v>
      </c>
      <c r="AT727" s="143" t="s">
        <v>139</v>
      </c>
      <c r="AU727" s="143" t="s">
        <v>144</v>
      </c>
      <c r="AY727" s="13" t="s">
        <v>137</v>
      </c>
      <c r="BE727" s="144">
        <f t="shared" si="224"/>
        <v>0</v>
      </c>
      <c r="BF727" s="144">
        <f t="shared" si="225"/>
        <v>0</v>
      </c>
      <c r="BG727" s="144">
        <f t="shared" si="226"/>
        <v>0</v>
      </c>
      <c r="BH727" s="144">
        <f t="shared" si="227"/>
        <v>0</v>
      </c>
      <c r="BI727" s="144">
        <f t="shared" si="228"/>
        <v>0</v>
      </c>
      <c r="BJ727" s="13" t="s">
        <v>144</v>
      </c>
      <c r="BK727" s="144">
        <f t="shared" si="229"/>
        <v>0</v>
      </c>
      <c r="BL727" s="13" t="s">
        <v>397</v>
      </c>
      <c r="BM727" s="143" t="s">
        <v>2420</v>
      </c>
    </row>
    <row r="728" spans="2:65" s="1" customFormat="1" ht="24.2" customHeight="1">
      <c r="B728" s="29"/>
      <c r="C728" s="131" t="s">
        <v>2421</v>
      </c>
      <c r="D728" s="131" t="s">
        <v>139</v>
      </c>
      <c r="E728" s="132" t="s">
        <v>2422</v>
      </c>
      <c r="F728" s="133" t="s">
        <v>2423</v>
      </c>
      <c r="G728" s="134" t="s">
        <v>153</v>
      </c>
      <c r="H728" s="135">
        <v>1</v>
      </c>
      <c r="I728" s="136"/>
      <c r="J728" s="137">
        <f t="shared" si="220"/>
        <v>0</v>
      </c>
      <c r="K728" s="138"/>
      <c r="L728" s="29"/>
      <c r="M728" s="139" t="s">
        <v>1</v>
      </c>
      <c r="N728" s="140" t="s">
        <v>48</v>
      </c>
      <c r="P728" s="141">
        <f t="shared" si="221"/>
        <v>0</v>
      </c>
      <c r="Q728" s="141">
        <v>0</v>
      </c>
      <c r="R728" s="141">
        <f t="shared" si="222"/>
        <v>0</v>
      </c>
      <c r="S728" s="141">
        <v>0</v>
      </c>
      <c r="T728" s="142">
        <f t="shared" si="223"/>
        <v>0</v>
      </c>
      <c r="AR728" s="143" t="s">
        <v>397</v>
      </c>
      <c r="AT728" s="143" t="s">
        <v>139</v>
      </c>
      <c r="AU728" s="143" t="s">
        <v>144</v>
      </c>
      <c r="AY728" s="13" t="s">
        <v>137</v>
      </c>
      <c r="BE728" s="144">
        <f t="shared" si="224"/>
        <v>0</v>
      </c>
      <c r="BF728" s="144">
        <f t="shared" si="225"/>
        <v>0</v>
      </c>
      <c r="BG728" s="144">
        <f t="shared" si="226"/>
        <v>0</v>
      </c>
      <c r="BH728" s="144">
        <f t="shared" si="227"/>
        <v>0</v>
      </c>
      <c r="BI728" s="144">
        <f t="shared" si="228"/>
        <v>0</v>
      </c>
      <c r="BJ728" s="13" t="s">
        <v>144</v>
      </c>
      <c r="BK728" s="144">
        <f t="shared" si="229"/>
        <v>0</v>
      </c>
      <c r="BL728" s="13" t="s">
        <v>397</v>
      </c>
      <c r="BM728" s="143" t="s">
        <v>2424</v>
      </c>
    </row>
    <row r="729" spans="2:65" s="1" customFormat="1" ht="24.2" customHeight="1">
      <c r="B729" s="29"/>
      <c r="C729" s="131" t="s">
        <v>2425</v>
      </c>
      <c r="D729" s="131" t="s">
        <v>139</v>
      </c>
      <c r="E729" s="132" t="s">
        <v>2426</v>
      </c>
      <c r="F729" s="133" t="s">
        <v>2427</v>
      </c>
      <c r="G729" s="134" t="s">
        <v>153</v>
      </c>
      <c r="H729" s="135">
        <v>2</v>
      </c>
      <c r="I729" s="136"/>
      <c r="J729" s="137">
        <f t="shared" si="220"/>
        <v>0</v>
      </c>
      <c r="K729" s="138"/>
      <c r="L729" s="29"/>
      <c r="M729" s="139" t="s">
        <v>1</v>
      </c>
      <c r="N729" s="140" t="s">
        <v>48</v>
      </c>
      <c r="P729" s="141">
        <f t="shared" si="221"/>
        <v>0</v>
      </c>
      <c r="Q729" s="141">
        <v>0</v>
      </c>
      <c r="R729" s="141">
        <f t="shared" si="222"/>
        <v>0</v>
      </c>
      <c r="S729" s="141">
        <v>0</v>
      </c>
      <c r="T729" s="142">
        <f t="shared" si="223"/>
        <v>0</v>
      </c>
      <c r="AR729" s="143" t="s">
        <v>397</v>
      </c>
      <c r="AT729" s="143" t="s">
        <v>139</v>
      </c>
      <c r="AU729" s="143" t="s">
        <v>144</v>
      </c>
      <c r="AY729" s="13" t="s">
        <v>137</v>
      </c>
      <c r="BE729" s="144">
        <f t="shared" si="224"/>
        <v>0</v>
      </c>
      <c r="BF729" s="144">
        <f t="shared" si="225"/>
        <v>0</v>
      </c>
      <c r="BG729" s="144">
        <f t="shared" si="226"/>
        <v>0</v>
      </c>
      <c r="BH729" s="144">
        <f t="shared" si="227"/>
        <v>0</v>
      </c>
      <c r="BI729" s="144">
        <f t="shared" si="228"/>
        <v>0</v>
      </c>
      <c r="BJ729" s="13" t="s">
        <v>144</v>
      </c>
      <c r="BK729" s="144">
        <f t="shared" si="229"/>
        <v>0</v>
      </c>
      <c r="BL729" s="13" t="s">
        <v>397</v>
      </c>
      <c r="BM729" s="143" t="s">
        <v>2428</v>
      </c>
    </row>
    <row r="730" spans="2:65" s="1" customFormat="1" ht="24.2" customHeight="1">
      <c r="B730" s="29"/>
      <c r="C730" s="131" t="s">
        <v>2429</v>
      </c>
      <c r="D730" s="131" t="s">
        <v>139</v>
      </c>
      <c r="E730" s="132" t="s">
        <v>2430</v>
      </c>
      <c r="F730" s="133" t="s">
        <v>2431</v>
      </c>
      <c r="G730" s="134" t="s">
        <v>153</v>
      </c>
      <c r="H730" s="135">
        <v>32</v>
      </c>
      <c r="I730" s="136"/>
      <c r="J730" s="137">
        <f t="shared" si="220"/>
        <v>0</v>
      </c>
      <c r="K730" s="138"/>
      <c r="L730" s="29"/>
      <c r="M730" s="139" t="s">
        <v>1</v>
      </c>
      <c r="N730" s="140" t="s">
        <v>48</v>
      </c>
      <c r="P730" s="141">
        <f t="shared" si="221"/>
        <v>0</v>
      </c>
      <c r="Q730" s="141">
        <v>0</v>
      </c>
      <c r="R730" s="141">
        <f t="shared" si="222"/>
        <v>0</v>
      </c>
      <c r="S730" s="141">
        <v>0</v>
      </c>
      <c r="T730" s="142">
        <f t="shared" si="223"/>
        <v>0</v>
      </c>
      <c r="AR730" s="143" t="s">
        <v>397</v>
      </c>
      <c r="AT730" s="143" t="s">
        <v>139</v>
      </c>
      <c r="AU730" s="143" t="s">
        <v>144</v>
      </c>
      <c r="AY730" s="13" t="s">
        <v>137</v>
      </c>
      <c r="BE730" s="144">
        <f t="shared" si="224"/>
        <v>0</v>
      </c>
      <c r="BF730" s="144">
        <f t="shared" si="225"/>
        <v>0</v>
      </c>
      <c r="BG730" s="144">
        <f t="shared" si="226"/>
        <v>0</v>
      </c>
      <c r="BH730" s="144">
        <f t="shared" si="227"/>
        <v>0</v>
      </c>
      <c r="BI730" s="144">
        <f t="shared" si="228"/>
        <v>0</v>
      </c>
      <c r="BJ730" s="13" t="s">
        <v>144</v>
      </c>
      <c r="BK730" s="144">
        <f t="shared" si="229"/>
        <v>0</v>
      </c>
      <c r="BL730" s="13" t="s">
        <v>397</v>
      </c>
      <c r="BM730" s="143" t="s">
        <v>2432</v>
      </c>
    </row>
    <row r="731" spans="2:65" s="1" customFormat="1" ht="24.2" customHeight="1">
      <c r="B731" s="29"/>
      <c r="C731" s="131" t="s">
        <v>2433</v>
      </c>
      <c r="D731" s="131" t="s">
        <v>139</v>
      </c>
      <c r="E731" s="132" t="s">
        <v>2434</v>
      </c>
      <c r="F731" s="133" t="s">
        <v>2435</v>
      </c>
      <c r="G731" s="134" t="s">
        <v>153</v>
      </c>
      <c r="H731" s="135">
        <v>2</v>
      </c>
      <c r="I731" s="136"/>
      <c r="J731" s="137">
        <f t="shared" si="220"/>
        <v>0</v>
      </c>
      <c r="K731" s="138"/>
      <c r="L731" s="29"/>
      <c r="M731" s="139" t="s">
        <v>1</v>
      </c>
      <c r="N731" s="140" t="s">
        <v>48</v>
      </c>
      <c r="P731" s="141">
        <f t="shared" si="221"/>
        <v>0</v>
      </c>
      <c r="Q731" s="141">
        <v>0</v>
      </c>
      <c r="R731" s="141">
        <f t="shared" si="222"/>
        <v>0</v>
      </c>
      <c r="S731" s="141">
        <v>0</v>
      </c>
      <c r="T731" s="142">
        <f t="shared" si="223"/>
        <v>0</v>
      </c>
      <c r="AR731" s="143" t="s">
        <v>397</v>
      </c>
      <c r="AT731" s="143" t="s">
        <v>139</v>
      </c>
      <c r="AU731" s="143" t="s">
        <v>144</v>
      </c>
      <c r="AY731" s="13" t="s">
        <v>137</v>
      </c>
      <c r="BE731" s="144">
        <f t="shared" si="224"/>
        <v>0</v>
      </c>
      <c r="BF731" s="144">
        <f t="shared" si="225"/>
        <v>0</v>
      </c>
      <c r="BG731" s="144">
        <f t="shared" si="226"/>
        <v>0</v>
      </c>
      <c r="BH731" s="144">
        <f t="shared" si="227"/>
        <v>0</v>
      </c>
      <c r="BI731" s="144">
        <f t="shared" si="228"/>
        <v>0</v>
      </c>
      <c r="BJ731" s="13" t="s">
        <v>144</v>
      </c>
      <c r="BK731" s="144">
        <f t="shared" si="229"/>
        <v>0</v>
      </c>
      <c r="BL731" s="13" t="s">
        <v>397</v>
      </c>
      <c r="BM731" s="143" t="s">
        <v>2436</v>
      </c>
    </row>
    <row r="732" spans="2:65" s="1" customFormat="1" ht="24.2" customHeight="1">
      <c r="B732" s="29"/>
      <c r="C732" s="131" t="s">
        <v>2437</v>
      </c>
      <c r="D732" s="131" t="s">
        <v>139</v>
      </c>
      <c r="E732" s="132" t="s">
        <v>2438</v>
      </c>
      <c r="F732" s="133" t="s">
        <v>2439</v>
      </c>
      <c r="G732" s="134" t="s">
        <v>153</v>
      </c>
      <c r="H732" s="135">
        <v>2</v>
      </c>
      <c r="I732" s="136"/>
      <c r="J732" s="137">
        <f t="shared" si="220"/>
        <v>0</v>
      </c>
      <c r="K732" s="138"/>
      <c r="L732" s="29"/>
      <c r="M732" s="139" t="s">
        <v>1</v>
      </c>
      <c r="N732" s="140" t="s">
        <v>48</v>
      </c>
      <c r="P732" s="141">
        <f t="shared" si="221"/>
        <v>0</v>
      </c>
      <c r="Q732" s="141">
        <v>0</v>
      </c>
      <c r="R732" s="141">
        <f t="shared" si="222"/>
        <v>0</v>
      </c>
      <c r="S732" s="141">
        <v>0</v>
      </c>
      <c r="T732" s="142">
        <f t="shared" si="223"/>
        <v>0</v>
      </c>
      <c r="AR732" s="143" t="s">
        <v>397</v>
      </c>
      <c r="AT732" s="143" t="s">
        <v>139</v>
      </c>
      <c r="AU732" s="143" t="s">
        <v>144</v>
      </c>
      <c r="AY732" s="13" t="s">
        <v>137</v>
      </c>
      <c r="BE732" s="144">
        <f t="shared" si="224"/>
        <v>0</v>
      </c>
      <c r="BF732" s="144">
        <f t="shared" si="225"/>
        <v>0</v>
      </c>
      <c r="BG732" s="144">
        <f t="shared" si="226"/>
        <v>0</v>
      </c>
      <c r="BH732" s="144">
        <f t="shared" si="227"/>
        <v>0</v>
      </c>
      <c r="BI732" s="144">
        <f t="shared" si="228"/>
        <v>0</v>
      </c>
      <c r="BJ732" s="13" t="s">
        <v>144</v>
      </c>
      <c r="BK732" s="144">
        <f t="shared" si="229"/>
        <v>0</v>
      </c>
      <c r="BL732" s="13" t="s">
        <v>397</v>
      </c>
      <c r="BM732" s="143" t="s">
        <v>2440</v>
      </c>
    </row>
    <row r="733" spans="2:65" s="1" customFormat="1" ht="24.2" customHeight="1">
      <c r="B733" s="29"/>
      <c r="C733" s="131" t="s">
        <v>2441</v>
      </c>
      <c r="D733" s="131" t="s">
        <v>139</v>
      </c>
      <c r="E733" s="132" t="s">
        <v>2442</v>
      </c>
      <c r="F733" s="133" t="s">
        <v>2443</v>
      </c>
      <c r="G733" s="134" t="s">
        <v>153</v>
      </c>
      <c r="H733" s="135">
        <v>25</v>
      </c>
      <c r="I733" s="136"/>
      <c r="J733" s="137">
        <f t="shared" si="220"/>
        <v>0</v>
      </c>
      <c r="K733" s="138"/>
      <c r="L733" s="29"/>
      <c r="M733" s="139" t="s">
        <v>1</v>
      </c>
      <c r="N733" s="140" t="s">
        <v>48</v>
      </c>
      <c r="P733" s="141">
        <f t="shared" si="221"/>
        <v>0</v>
      </c>
      <c r="Q733" s="141">
        <v>0</v>
      </c>
      <c r="R733" s="141">
        <f t="shared" si="222"/>
        <v>0</v>
      </c>
      <c r="S733" s="141">
        <v>0</v>
      </c>
      <c r="T733" s="142">
        <f t="shared" si="223"/>
        <v>0</v>
      </c>
      <c r="AR733" s="143" t="s">
        <v>397</v>
      </c>
      <c r="AT733" s="143" t="s">
        <v>139</v>
      </c>
      <c r="AU733" s="143" t="s">
        <v>144</v>
      </c>
      <c r="AY733" s="13" t="s">
        <v>137</v>
      </c>
      <c r="BE733" s="144">
        <f t="shared" si="224"/>
        <v>0</v>
      </c>
      <c r="BF733" s="144">
        <f t="shared" si="225"/>
        <v>0</v>
      </c>
      <c r="BG733" s="144">
        <f t="shared" si="226"/>
        <v>0</v>
      </c>
      <c r="BH733" s="144">
        <f t="shared" si="227"/>
        <v>0</v>
      </c>
      <c r="BI733" s="144">
        <f t="shared" si="228"/>
        <v>0</v>
      </c>
      <c r="BJ733" s="13" t="s">
        <v>144</v>
      </c>
      <c r="BK733" s="144">
        <f t="shared" si="229"/>
        <v>0</v>
      </c>
      <c r="BL733" s="13" t="s">
        <v>397</v>
      </c>
      <c r="BM733" s="143" t="s">
        <v>2444</v>
      </c>
    </row>
    <row r="734" spans="2:65" s="1" customFormat="1" ht="24.2" customHeight="1">
      <c r="B734" s="29"/>
      <c r="C734" s="131" t="s">
        <v>2445</v>
      </c>
      <c r="D734" s="131" t="s">
        <v>139</v>
      </c>
      <c r="E734" s="132" t="s">
        <v>2446</v>
      </c>
      <c r="F734" s="133" t="s">
        <v>2447</v>
      </c>
      <c r="G734" s="134" t="s">
        <v>153</v>
      </c>
      <c r="H734" s="135">
        <v>1</v>
      </c>
      <c r="I734" s="136"/>
      <c r="J734" s="137">
        <f t="shared" si="220"/>
        <v>0</v>
      </c>
      <c r="K734" s="138"/>
      <c r="L734" s="29"/>
      <c r="M734" s="139" t="s">
        <v>1</v>
      </c>
      <c r="N734" s="140" t="s">
        <v>48</v>
      </c>
      <c r="P734" s="141">
        <f t="shared" si="221"/>
        <v>0</v>
      </c>
      <c r="Q734" s="141">
        <v>0</v>
      </c>
      <c r="R734" s="141">
        <f t="shared" si="222"/>
        <v>0</v>
      </c>
      <c r="S734" s="141">
        <v>0</v>
      </c>
      <c r="T734" s="142">
        <f t="shared" si="223"/>
        <v>0</v>
      </c>
      <c r="AR734" s="143" t="s">
        <v>397</v>
      </c>
      <c r="AT734" s="143" t="s">
        <v>139</v>
      </c>
      <c r="AU734" s="143" t="s">
        <v>144</v>
      </c>
      <c r="AY734" s="13" t="s">
        <v>137</v>
      </c>
      <c r="BE734" s="144">
        <f t="shared" si="224"/>
        <v>0</v>
      </c>
      <c r="BF734" s="144">
        <f t="shared" si="225"/>
        <v>0</v>
      </c>
      <c r="BG734" s="144">
        <f t="shared" si="226"/>
        <v>0</v>
      </c>
      <c r="BH734" s="144">
        <f t="shared" si="227"/>
        <v>0</v>
      </c>
      <c r="BI734" s="144">
        <f t="shared" si="228"/>
        <v>0</v>
      </c>
      <c r="BJ734" s="13" t="s">
        <v>144</v>
      </c>
      <c r="BK734" s="144">
        <f t="shared" si="229"/>
        <v>0</v>
      </c>
      <c r="BL734" s="13" t="s">
        <v>397</v>
      </c>
      <c r="BM734" s="143" t="s">
        <v>2448</v>
      </c>
    </row>
    <row r="735" spans="2:65" s="1" customFormat="1" ht="24.2" customHeight="1">
      <c r="B735" s="29"/>
      <c r="C735" s="131" t="s">
        <v>2449</v>
      </c>
      <c r="D735" s="131" t="s">
        <v>139</v>
      </c>
      <c r="E735" s="132" t="s">
        <v>2450</v>
      </c>
      <c r="F735" s="133" t="s">
        <v>2451</v>
      </c>
      <c r="G735" s="134" t="s">
        <v>153</v>
      </c>
      <c r="H735" s="135">
        <v>2</v>
      </c>
      <c r="I735" s="136"/>
      <c r="J735" s="137">
        <f t="shared" si="220"/>
        <v>0</v>
      </c>
      <c r="K735" s="138"/>
      <c r="L735" s="29"/>
      <c r="M735" s="139" t="s">
        <v>1</v>
      </c>
      <c r="N735" s="140" t="s">
        <v>48</v>
      </c>
      <c r="P735" s="141">
        <f t="shared" si="221"/>
        <v>0</v>
      </c>
      <c r="Q735" s="141">
        <v>0</v>
      </c>
      <c r="R735" s="141">
        <f t="shared" si="222"/>
        <v>0</v>
      </c>
      <c r="S735" s="141">
        <v>0</v>
      </c>
      <c r="T735" s="142">
        <f t="shared" si="223"/>
        <v>0</v>
      </c>
      <c r="AR735" s="143" t="s">
        <v>397</v>
      </c>
      <c r="AT735" s="143" t="s">
        <v>139</v>
      </c>
      <c r="AU735" s="143" t="s">
        <v>144</v>
      </c>
      <c r="AY735" s="13" t="s">
        <v>137</v>
      </c>
      <c r="BE735" s="144">
        <f t="shared" si="224"/>
        <v>0</v>
      </c>
      <c r="BF735" s="144">
        <f t="shared" si="225"/>
        <v>0</v>
      </c>
      <c r="BG735" s="144">
        <f t="shared" si="226"/>
        <v>0</v>
      </c>
      <c r="BH735" s="144">
        <f t="shared" si="227"/>
        <v>0</v>
      </c>
      <c r="BI735" s="144">
        <f t="shared" si="228"/>
        <v>0</v>
      </c>
      <c r="BJ735" s="13" t="s">
        <v>144</v>
      </c>
      <c r="BK735" s="144">
        <f t="shared" si="229"/>
        <v>0</v>
      </c>
      <c r="BL735" s="13" t="s">
        <v>397</v>
      </c>
      <c r="BM735" s="143" t="s">
        <v>2452</v>
      </c>
    </row>
    <row r="736" spans="2:65" s="1" customFormat="1" ht="24.2" customHeight="1">
      <c r="B736" s="29"/>
      <c r="C736" s="131" t="s">
        <v>2453</v>
      </c>
      <c r="D736" s="131" t="s">
        <v>139</v>
      </c>
      <c r="E736" s="132" t="s">
        <v>2454</v>
      </c>
      <c r="F736" s="133" t="s">
        <v>2455</v>
      </c>
      <c r="G736" s="134" t="s">
        <v>153</v>
      </c>
      <c r="H736" s="135">
        <v>3</v>
      </c>
      <c r="I736" s="136"/>
      <c r="J736" s="137">
        <f t="shared" si="220"/>
        <v>0</v>
      </c>
      <c r="K736" s="138"/>
      <c r="L736" s="29"/>
      <c r="M736" s="139" t="s">
        <v>1</v>
      </c>
      <c r="N736" s="140" t="s">
        <v>48</v>
      </c>
      <c r="P736" s="141">
        <f t="shared" si="221"/>
        <v>0</v>
      </c>
      <c r="Q736" s="141">
        <v>0</v>
      </c>
      <c r="R736" s="141">
        <f t="shared" si="222"/>
        <v>0</v>
      </c>
      <c r="S736" s="141">
        <v>0</v>
      </c>
      <c r="T736" s="142">
        <f t="shared" si="223"/>
        <v>0</v>
      </c>
      <c r="AR736" s="143" t="s">
        <v>397</v>
      </c>
      <c r="AT736" s="143" t="s">
        <v>139</v>
      </c>
      <c r="AU736" s="143" t="s">
        <v>144</v>
      </c>
      <c r="AY736" s="13" t="s">
        <v>137</v>
      </c>
      <c r="BE736" s="144">
        <f t="shared" si="224"/>
        <v>0</v>
      </c>
      <c r="BF736" s="144">
        <f t="shared" si="225"/>
        <v>0</v>
      </c>
      <c r="BG736" s="144">
        <f t="shared" si="226"/>
        <v>0</v>
      </c>
      <c r="BH736" s="144">
        <f t="shared" si="227"/>
        <v>0</v>
      </c>
      <c r="BI736" s="144">
        <f t="shared" si="228"/>
        <v>0</v>
      </c>
      <c r="BJ736" s="13" t="s">
        <v>144</v>
      </c>
      <c r="BK736" s="144">
        <f t="shared" si="229"/>
        <v>0</v>
      </c>
      <c r="BL736" s="13" t="s">
        <v>397</v>
      </c>
      <c r="BM736" s="143" t="s">
        <v>2456</v>
      </c>
    </row>
    <row r="737" spans="2:65" s="1" customFormat="1" ht="24.2" customHeight="1">
      <c r="B737" s="29"/>
      <c r="C737" s="131" t="s">
        <v>2457</v>
      </c>
      <c r="D737" s="131" t="s">
        <v>139</v>
      </c>
      <c r="E737" s="132" t="s">
        <v>2458</v>
      </c>
      <c r="F737" s="133" t="s">
        <v>2459</v>
      </c>
      <c r="G737" s="134" t="s">
        <v>153</v>
      </c>
      <c r="H737" s="135">
        <v>32</v>
      </c>
      <c r="I737" s="136"/>
      <c r="J737" s="137">
        <f t="shared" si="220"/>
        <v>0</v>
      </c>
      <c r="K737" s="138"/>
      <c r="L737" s="29"/>
      <c r="M737" s="139" t="s">
        <v>1</v>
      </c>
      <c r="N737" s="140" t="s">
        <v>48</v>
      </c>
      <c r="P737" s="141">
        <f t="shared" si="221"/>
        <v>0</v>
      </c>
      <c r="Q737" s="141">
        <v>0</v>
      </c>
      <c r="R737" s="141">
        <f t="shared" si="222"/>
        <v>0</v>
      </c>
      <c r="S737" s="141">
        <v>0</v>
      </c>
      <c r="T737" s="142">
        <f t="shared" si="223"/>
        <v>0</v>
      </c>
      <c r="AR737" s="143" t="s">
        <v>397</v>
      </c>
      <c r="AT737" s="143" t="s">
        <v>139</v>
      </c>
      <c r="AU737" s="143" t="s">
        <v>144</v>
      </c>
      <c r="AY737" s="13" t="s">
        <v>137</v>
      </c>
      <c r="BE737" s="144">
        <f t="shared" si="224"/>
        <v>0</v>
      </c>
      <c r="BF737" s="144">
        <f t="shared" si="225"/>
        <v>0</v>
      </c>
      <c r="BG737" s="144">
        <f t="shared" si="226"/>
        <v>0</v>
      </c>
      <c r="BH737" s="144">
        <f t="shared" si="227"/>
        <v>0</v>
      </c>
      <c r="BI737" s="144">
        <f t="shared" si="228"/>
        <v>0</v>
      </c>
      <c r="BJ737" s="13" t="s">
        <v>144</v>
      </c>
      <c r="BK737" s="144">
        <f t="shared" si="229"/>
        <v>0</v>
      </c>
      <c r="BL737" s="13" t="s">
        <v>397</v>
      </c>
      <c r="BM737" s="143" t="s">
        <v>2460</v>
      </c>
    </row>
    <row r="738" spans="2:65" s="1" customFormat="1" ht="24.2" customHeight="1">
      <c r="B738" s="29"/>
      <c r="C738" s="131" t="s">
        <v>2461</v>
      </c>
      <c r="D738" s="131" t="s">
        <v>139</v>
      </c>
      <c r="E738" s="132" t="s">
        <v>2462</v>
      </c>
      <c r="F738" s="133" t="s">
        <v>2463</v>
      </c>
      <c r="G738" s="134" t="s">
        <v>354</v>
      </c>
      <c r="H738" s="135">
        <v>420</v>
      </c>
      <c r="I738" s="136"/>
      <c r="J738" s="137">
        <f t="shared" si="220"/>
        <v>0</v>
      </c>
      <c r="K738" s="138"/>
      <c r="L738" s="29"/>
      <c r="M738" s="139" t="s">
        <v>1</v>
      </c>
      <c r="N738" s="140" t="s">
        <v>48</v>
      </c>
      <c r="P738" s="141">
        <f t="shared" si="221"/>
        <v>0</v>
      </c>
      <c r="Q738" s="141">
        <v>0</v>
      </c>
      <c r="R738" s="141">
        <f t="shared" si="222"/>
        <v>0</v>
      </c>
      <c r="S738" s="141">
        <v>0</v>
      </c>
      <c r="T738" s="142">
        <f t="shared" si="223"/>
        <v>0</v>
      </c>
      <c r="AR738" s="143" t="s">
        <v>397</v>
      </c>
      <c r="AT738" s="143" t="s">
        <v>139</v>
      </c>
      <c r="AU738" s="143" t="s">
        <v>144</v>
      </c>
      <c r="AY738" s="13" t="s">
        <v>137</v>
      </c>
      <c r="BE738" s="144">
        <f t="shared" si="224"/>
        <v>0</v>
      </c>
      <c r="BF738" s="144">
        <f t="shared" si="225"/>
        <v>0</v>
      </c>
      <c r="BG738" s="144">
        <f t="shared" si="226"/>
        <v>0</v>
      </c>
      <c r="BH738" s="144">
        <f t="shared" si="227"/>
        <v>0</v>
      </c>
      <c r="BI738" s="144">
        <f t="shared" si="228"/>
        <v>0</v>
      </c>
      <c r="BJ738" s="13" t="s">
        <v>144</v>
      </c>
      <c r="BK738" s="144">
        <f t="shared" si="229"/>
        <v>0</v>
      </c>
      <c r="BL738" s="13" t="s">
        <v>397</v>
      </c>
      <c r="BM738" s="143" t="s">
        <v>2464</v>
      </c>
    </row>
    <row r="739" spans="2:65" s="1" customFormat="1" ht="24.2" customHeight="1">
      <c r="B739" s="29"/>
      <c r="C739" s="131" t="s">
        <v>2465</v>
      </c>
      <c r="D739" s="131" t="s">
        <v>139</v>
      </c>
      <c r="E739" s="132" t="s">
        <v>2466</v>
      </c>
      <c r="F739" s="133" t="s">
        <v>2467</v>
      </c>
      <c r="G739" s="134" t="s">
        <v>354</v>
      </c>
      <c r="H739" s="135">
        <v>150</v>
      </c>
      <c r="I739" s="136"/>
      <c r="J739" s="137">
        <f t="shared" ref="J739:J770" si="230">ROUND(I739*H739,2)</f>
        <v>0</v>
      </c>
      <c r="K739" s="138"/>
      <c r="L739" s="29"/>
      <c r="M739" s="139" t="s">
        <v>1</v>
      </c>
      <c r="N739" s="140" t="s">
        <v>48</v>
      </c>
      <c r="P739" s="141">
        <f t="shared" ref="P739:P770" si="231">O739*H739</f>
        <v>0</v>
      </c>
      <c r="Q739" s="141">
        <v>0</v>
      </c>
      <c r="R739" s="141">
        <f t="shared" ref="R739:R770" si="232">Q739*H739</f>
        <v>0</v>
      </c>
      <c r="S739" s="141">
        <v>0</v>
      </c>
      <c r="T739" s="142">
        <f t="shared" ref="T739:T770" si="233">S739*H739</f>
        <v>0</v>
      </c>
      <c r="AR739" s="143" t="s">
        <v>397</v>
      </c>
      <c r="AT739" s="143" t="s">
        <v>139</v>
      </c>
      <c r="AU739" s="143" t="s">
        <v>144</v>
      </c>
      <c r="AY739" s="13" t="s">
        <v>137</v>
      </c>
      <c r="BE739" s="144">
        <f t="shared" ref="BE739:BE770" si="234">IF(N739="základná",J739,0)</f>
        <v>0</v>
      </c>
      <c r="BF739" s="144">
        <f t="shared" ref="BF739:BF770" si="235">IF(N739="znížená",J739,0)</f>
        <v>0</v>
      </c>
      <c r="BG739" s="144">
        <f t="shared" ref="BG739:BG770" si="236">IF(N739="zákl. prenesená",J739,0)</f>
        <v>0</v>
      </c>
      <c r="BH739" s="144">
        <f t="shared" ref="BH739:BH770" si="237">IF(N739="zníž. prenesená",J739,0)</f>
        <v>0</v>
      </c>
      <c r="BI739" s="144">
        <f t="shared" ref="BI739:BI770" si="238">IF(N739="nulová",J739,0)</f>
        <v>0</v>
      </c>
      <c r="BJ739" s="13" t="s">
        <v>144</v>
      </c>
      <c r="BK739" s="144">
        <f t="shared" ref="BK739:BK770" si="239">ROUND(I739*H739,2)</f>
        <v>0</v>
      </c>
      <c r="BL739" s="13" t="s">
        <v>397</v>
      </c>
      <c r="BM739" s="143" t="s">
        <v>2468</v>
      </c>
    </row>
    <row r="740" spans="2:65" s="1" customFormat="1" ht="24.2" customHeight="1">
      <c r="B740" s="29"/>
      <c r="C740" s="131" t="s">
        <v>2469</v>
      </c>
      <c r="D740" s="131" t="s">
        <v>139</v>
      </c>
      <c r="E740" s="132" t="s">
        <v>2470</v>
      </c>
      <c r="F740" s="133" t="s">
        <v>2471</v>
      </c>
      <c r="G740" s="134" t="s">
        <v>153</v>
      </c>
      <c r="H740" s="135">
        <v>510</v>
      </c>
      <c r="I740" s="136"/>
      <c r="J740" s="137">
        <f t="shared" si="230"/>
        <v>0</v>
      </c>
      <c r="K740" s="138"/>
      <c r="L740" s="29"/>
      <c r="M740" s="139" t="s">
        <v>1</v>
      </c>
      <c r="N740" s="140" t="s">
        <v>48</v>
      </c>
      <c r="P740" s="141">
        <f t="shared" si="231"/>
        <v>0</v>
      </c>
      <c r="Q740" s="141">
        <v>0</v>
      </c>
      <c r="R740" s="141">
        <f t="shared" si="232"/>
        <v>0</v>
      </c>
      <c r="S740" s="141">
        <v>0</v>
      </c>
      <c r="T740" s="142">
        <f t="shared" si="233"/>
        <v>0</v>
      </c>
      <c r="AR740" s="143" t="s">
        <v>397</v>
      </c>
      <c r="AT740" s="143" t="s">
        <v>139</v>
      </c>
      <c r="AU740" s="143" t="s">
        <v>144</v>
      </c>
      <c r="AY740" s="13" t="s">
        <v>137</v>
      </c>
      <c r="BE740" s="144">
        <f t="shared" si="234"/>
        <v>0</v>
      </c>
      <c r="BF740" s="144">
        <f t="shared" si="235"/>
        <v>0</v>
      </c>
      <c r="BG740" s="144">
        <f t="shared" si="236"/>
        <v>0</v>
      </c>
      <c r="BH740" s="144">
        <f t="shared" si="237"/>
        <v>0</v>
      </c>
      <c r="BI740" s="144">
        <f t="shared" si="238"/>
        <v>0</v>
      </c>
      <c r="BJ740" s="13" t="s">
        <v>144</v>
      </c>
      <c r="BK740" s="144">
        <f t="shared" si="239"/>
        <v>0</v>
      </c>
      <c r="BL740" s="13" t="s">
        <v>397</v>
      </c>
      <c r="BM740" s="143" t="s">
        <v>2472</v>
      </c>
    </row>
    <row r="741" spans="2:65" s="1" customFormat="1" ht="24.2" customHeight="1">
      <c r="B741" s="29"/>
      <c r="C741" s="131" t="s">
        <v>2473</v>
      </c>
      <c r="D741" s="131" t="s">
        <v>139</v>
      </c>
      <c r="E741" s="132" t="s">
        <v>2474</v>
      </c>
      <c r="F741" s="133" t="s">
        <v>2475</v>
      </c>
      <c r="G741" s="134" t="s">
        <v>153</v>
      </c>
      <c r="H741" s="135">
        <v>6</v>
      </c>
      <c r="I741" s="136"/>
      <c r="J741" s="137">
        <f t="shared" si="230"/>
        <v>0</v>
      </c>
      <c r="K741" s="138"/>
      <c r="L741" s="29"/>
      <c r="M741" s="139" t="s">
        <v>1</v>
      </c>
      <c r="N741" s="140" t="s">
        <v>48</v>
      </c>
      <c r="P741" s="141">
        <f t="shared" si="231"/>
        <v>0</v>
      </c>
      <c r="Q741" s="141">
        <v>0</v>
      </c>
      <c r="R741" s="141">
        <f t="shared" si="232"/>
        <v>0</v>
      </c>
      <c r="S741" s="141">
        <v>0</v>
      </c>
      <c r="T741" s="142">
        <f t="shared" si="233"/>
        <v>0</v>
      </c>
      <c r="AR741" s="143" t="s">
        <v>397</v>
      </c>
      <c r="AT741" s="143" t="s">
        <v>139</v>
      </c>
      <c r="AU741" s="143" t="s">
        <v>144</v>
      </c>
      <c r="AY741" s="13" t="s">
        <v>137</v>
      </c>
      <c r="BE741" s="144">
        <f t="shared" si="234"/>
        <v>0</v>
      </c>
      <c r="BF741" s="144">
        <f t="shared" si="235"/>
        <v>0</v>
      </c>
      <c r="BG741" s="144">
        <f t="shared" si="236"/>
        <v>0</v>
      </c>
      <c r="BH741" s="144">
        <f t="shared" si="237"/>
        <v>0</v>
      </c>
      <c r="BI741" s="144">
        <f t="shared" si="238"/>
        <v>0</v>
      </c>
      <c r="BJ741" s="13" t="s">
        <v>144</v>
      </c>
      <c r="BK741" s="144">
        <f t="shared" si="239"/>
        <v>0</v>
      </c>
      <c r="BL741" s="13" t="s">
        <v>397</v>
      </c>
      <c r="BM741" s="143" t="s">
        <v>2476</v>
      </c>
    </row>
    <row r="742" spans="2:65" s="1" customFormat="1" ht="24.2" customHeight="1">
      <c r="B742" s="29"/>
      <c r="C742" s="131" t="s">
        <v>2477</v>
      </c>
      <c r="D742" s="131" t="s">
        <v>139</v>
      </c>
      <c r="E742" s="132" t="s">
        <v>2478</v>
      </c>
      <c r="F742" s="133" t="s">
        <v>2479</v>
      </c>
      <c r="G742" s="134" t="s">
        <v>153</v>
      </c>
      <c r="H742" s="135">
        <v>23</v>
      </c>
      <c r="I742" s="136"/>
      <c r="J742" s="137">
        <f t="shared" si="230"/>
        <v>0</v>
      </c>
      <c r="K742" s="138"/>
      <c r="L742" s="29"/>
      <c r="M742" s="139" t="s">
        <v>1</v>
      </c>
      <c r="N742" s="140" t="s">
        <v>48</v>
      </c>
      <c r="P742" s="141">
        <f t="shared" si="231"/>
        <v>0</v>
      </c>
      <c r="Q742" s="141">
        <v>0</v>
      </c>
      <c r="R742" s="141">
        <f t="shared" si="232"/>
        <v>0</v>
      </c>
      <c r="S742" s="141">
        <v>0</v>
      </c>
      <c r="T742" s="142">
        <f t="shared" si="233"/>
        <v>0</v>
      </c>
      <c r="AR742" s="143" t="s">
        <v>397</v>
      </c>
      <c r="AT742" s="143" t="s">
        <v>139</v>
      </c>
      <c r="AU742" s="143" t="s">
        <v>144</v>
      </c>
      <c r="AY742" s="13" t="s">
        <v>137</v>
      </c>
      <c r="BE742" s="144">
        <f t="shared" si="234"/>
        <v>0</v>
      </c>
      <c r="BF742" s="144">
        <f t="shared" si="235"/>
        <v>0</v>
      </c>
      <c r="BG742" s="144">
        <f t="shared" si="236"/>
        <v>0</v>
      </c>
      <c r="BH742" s="144">
        <f t="shared" si="237"/>
        <v>0</v>
      </c>
      <c r="BI742" s="144">
        <f t="shared" si="238"/>
        <v>0</v>
      </c>
      <c r="BJ742" s="13" t="s">
        <v>144</v>
      </c>
      <c r="BK742" s="144">
        <f t="shared" si="239"/>
        <v>0</v>
      </c>
      <c r="BL742" s="13" t="s">
        <v>397</v>
      </c>
      <c r="BM742" s="143" t="s">
        <v>2480</v>
      </c>
    </row>
    <row r="743" spans="2:65" s="1" customFormat="1" ht="24.2" customHeight="1">
      <c r="B743" s="29"/>
      <c r="C743" s="131" t="s">
        <v>2481</v>
      </c>
      <c r="D743" s="131" t="s">
        <v>139</v>
      </c>
      <c r="E743" s="132" t="s">
        <v>2482</v>
      </c>
      <c r="F743" s="133" t="s">
        <v>2409</v>
      </c>
      <c r="G743" s="134" t="s">
        <v>153</v>
      </c>
      <c r="H743" s="135">
        <v>1</v>
      </c>
      <c r="I743" s="136"/>
      <c r="J743" s="137">
        <f t="shared" si="230"/>
        <v>0</v>
      </c>
      <c r="K743" s="138"/>
      <c r="L743" s="29"/>
      <c r="M743" s="139" t="s">
        <v>1</v>
      </c>
      <c r="N743" s="140" t="s">
        <v>48</v>
      </c>
      <c r="P743" s="141">
        <f t="shared" si="231"/>
        <v>0</v>
      </c>
      <c r="Q743" s="141">
        <v>0</v>
      </c>
      <c r="R743" s="141">
        <f t="shared" si="232"/>
        <v>0</v>
      </c>
      <c r="S743" s="141">
        <v>0</v>
      </c>
      <c r="T743" s="142">
        <f t="shared" si="233"/>
        <v>0</v>
      </c>
      <c r="AR743" s="143" t="s">
        <v>397</v>
      </c>
      <c r="AT743" s="143" t="s">
        <v>139</v>
      </c>
      <c r="AU743" s="143" t="s">
        <v>144</v>
      </c>
      <c r="AY743" s="13" t="s">
        <v>137</v>
      </c>
      <c r="BE743" s="144">
        <f t="shared" si="234"/>
        <v>0</v>
      </c>
      <c r="BF743" s="144">
        <f t="shared" si="235"/>
        <v>0</v>
      </c>
      <c r="BG743" s="144">
        <f t="shared" si="236"/>
        <v>0</v>
      </c>
      <c r="BH743" s="144">
        <f t="shared" si="237"/>
        <v>0</v>
      </c>
      <c r="BI743" s="144">
        <f t="shared" si="238"/>
        <v>0</v>
      </c>
      <c r="BJ743" s="13" t="s">
        <v>144</v>
      </c>
      <c r="BK743" s="144">
        <f t="shared" si="239"/>
        <v>0</v>
      </c>
      <c r="BL743" s="13" t="s">
        <v>397</v>
      </c>
      <c r="BM743" s="143" t="s">
        <v>2483</v>
      </c>
    </row>
    <row r="744" spans="2:65" s="1" customFormat="1" ht="24.2" customHeight="1">
      <c r="B744" s="29"/>
      <c r="C744" s="131" t="s">
        <v>2484</v>
      </c>
      <c r="D744" s="131" t="s">
        <v>139</v>
      </c>
      <c r="E744" s="132" t="s">
        <v>2485</v>
      </c>
      <c r="F744" s="133" t="s">
        <v>2486</v>
      </c>
      <c r="G744" s="134" t="s">
        <v>1644</v>
      </c>
      <c r="H744" s="135">
        <v>10</v>
      </c>
      <c r="I744" s="136"/>
      <c r="J744" s="137">
        <f t="shared" si="230"/>
        <v>0</v>
      </c>
      <c r="K744" s="138"/>
      <c r="L744" s="29"/>
      <c r="M744" s="139" t="s">
        <v>1</v>
      </c>
      <c r="N744" s="140" t="s">
        <v>48</v>
      </c>
      <c r="P744" s="141">
        <f t="shared" si="231"/>
        <v>0</v>
      </c>
      <c r="Q744" s="141">
        <v>0</v>
      </c>
      <c r="R744" s="141">
        <f t="shared" si="232"/>
        <v>0</v>
      </c>
      <c r="S744" s="141">
        <v>0</v>
      </c>
      <c r="T744" s="142">
        <f t="shared" si="233"/>
        <v>0</v>
      </c>
      <c r="AR744" s="143" t="s">
        <v>397</v>
      </c>
      <c r="AT744" s="143" t="s">
        <v>139</v>
      </c>
      <c r="AU744" s="143" t="s">
        <v>144</v>
      </c>
      <c r="AY744" s="13" t="s">
        <v>137</v>
      </c>
      <c r="BE744" s="144">
        <f t="shared" si="234"/>
        <v>0</v>
      </c>
      <c r="BF744" s="144">
        <f t="shared" si="235"/>
        <v>0</v>
      </c>
      <c r="BG744" s="144">
        <f t="shared" si="236"/>
        <v>0</v>
      </c>
      <c r="BH744" s="144">
        <f t="shared" si="237"/>
        <v>0</v>
      </c>
      <c r="BI744" s="144">
        <f t="shared" si="238"/>
        <v>0</v>
      </c>
      <c r="BJ744" s="13" t="s">
        <v>144</v>
      </c>
      <c r="BK744" s="144">
        <f t="shared" si="239"/>
        <v>0</v>
      </c>
      <c r="BL744" s="13" t="s">
        <v>397</v>
      </c>
      <c r="BM744" s="143" t="s">
        <v>2487</v>
      </c>
    </row>
    <row r="745" spans="2:65" s="1" customFormat="1" ht="24.2" customHeight="1">
      <c r="B745" s="29"/>
      <c r="C745" s="131" t="s">
        <v>2488</v>
      </c>
      <c r="D745" s="131" t="s">
        <v>139</v>
      </c>
      <c r="E745" s="132" t="s">
        <v>2489</v>
      </c>
      <c r="F745" s="133" t="s">
        <v>2333</v>
      </c>
      <c r="G745" s="134" t="s">
        <v>458</v>
      </c>
      <c r="H745" s="156"/>
      <c r="I745" s="136"/>
      <c r="J745" s="137">
        <f t="shared" si="230"/>
        <v>0</v>
      </c>
      <c r="K745" s="138"/>
      <c r="L745" s="29"/>
      <c r="M745" s="139" t="s">
        <v>1</v>
      </c>
      <c r="N745" s="140" t="s">
        <v>48</v>
      </c>
      <c r="P745" s="141">
        <f t="shared" si="231"/>
        <v>0</v>
      </c>
      <c r="Q745" s="141">
        <v>0</v>
      </c>
      <c r="R745" s="141">
        <f t="shared" si="232"/>
        <v>0</v>
      </c>
      <c r="S745" s="141">
        <v>0</v>
      </c>
      <c r="T745" s="142">
        <f t="shared" si="233"/>
        <v>0</v>
      </c>
      <c r="AR745" s="143" t="s">
        <v>397</v>
      </c>
      <c r="AT745" s="143" t="s">
        <v>139</v>
      </c>
      <c r="AU745" s="143" t="s">
        <v>144</v>
      </c>
      <c r="AY745" s="13" t="s">
        <v>137</v>
      </c>
      <c r="BE745" s="144">
        <f t="shared" si="234"/>
        <v>0</v>
      </c>
      <c r="BF745" s="144">
        <f t="shared" si="235"/>
        <v>0</v>
      </c>
      <c r="BG745" s="144">
        <f t="shared" si="236"/>
        <v>0</v>
      </c>
      <c r="BH745" s="144">
        <f t="shared" si="237"/>
        <v>0</v>
      </c>
      <c r="BI745" s="144">
        <f t="shared" si="238"/>
        <v>0</v>
      </c>
      <c r="BJ745" s="13" t="s">
        <v>144</v>
      </c>
      <c r="BK745" s="144">
        <f t="shared" si="239"/>
        <v>0</v>
      </c>
      <c r="BL745" s="13" t="s">
        <v>397</v>
      </c>
      <c r="BM745" s="143" t="s">
        <v>2490</v>
      </c>
    </row>
    <row r="746" spans="2:65" s="1" customFormat="1" ht="24.2" customHeight="1">
      <c r="B746" s="29"/>
      <c r="C746" s="131" t="s">
        <v>2491</v>
      </c>
      <c r="D746" s="131" t="s">
        <v>139</v>
      </c>
      <c r="E746" s="132" t="s">
        <v>2492</v>
      </c>
      <c r="F746" s="133" t="s">
        <v>2337</v>
      </c>
      <c r="G746" s="134" t="s">
        <v>458</v>
      </c>
      <c r="H746" s="156"/>
      <c r="I746" s="136"/>
      <c r="J746" s="137">
        <f t="shared" si="230"/>
        <v>0</v>
      </c>
      <c r="K746" s="138"/>
      <c r="L746" s="29"/>
      <c r="M746" s="139" t="s">
        <v>1</v>
      </c>
      <c r="N746" s="140" t="s">
        <v>48</v>
      </c>
      <c r="P746" s="141">
        <f t="shared" si="231"/>
        <v>0</v>
      </c>
      <c r="Q746" s="141">
        <v>0</v>
      </c>
      <c r="R746" s="141">
        <f t="shared" si="232"/>
        <v>0</v>
      </c>
      <c r="S746" s="141">
        <v>0</v>
      </c>
      <c r="T746" s="142">
        <f t="shared" si="233"/>
        <v>0</v>
      </c>
      <c r="AR746" s="143" t="s">
        <v>397</v>
      </c>
      <c r="AT746" s="143" t="s">
        <v>139</v>
      </c>
      <c r="AU746" s="143" t="s">
        <v>144</v>
      </c>
      <c r="AY746" s="13" t="s">
        <v>137</v>
      </c>
      <c r="BE746" s="144">
        <f t="shared" si="234"/>
        <v>0</v>
      </c>
      <c r="BF746" s="144">
        <f t="shared" si="235"/>
        <v>0</v>
      </c>
      <c r="BG746" s="144">
        <f t="shared" si="236"/>
        <v>0</v>
      </c>
      <c r="BH746" s="144">
        <f t="shared" si="237"/>
        <v>0</v>
      </c>
      <c r="BI746" s="144">
        <f t="shared" si="238"/>
        <v>0</v>
      </c>
      <c r="BJ746" s="13" t="s">
        <v>144</v>
      </c>
      <c r="BK746" s="144">
        <f t="shared" si="239"/>
        <v>0</v>
      </c>
      <c r="BL746" s="13" t="s">
        <v>397</v>
      </c>
      <c r="BM746" s="143" t="s">
        <v>2493</v>
      </c>
    </row>
    <row r="747" spans="2:65" s="1" customFormat="1" ht="24.2" customHeight="1">
      <c r="B747" s="29"/>
      <c r="C747" s="131" t="s">
        <v>2494</v>
      </c>
      <c r="D747" s="131" t="s">
        <v>139</v>
      </c>
      <c r="E747" s="132" t="s">
        <v>2495</v>
      </c>
      <c r="F747" s="133" t="s">
        <v>2496</v>
      </c>
      <c r="G747" s="134" t="s">
        <v>153</v>
      </c>
      <c r="H747" s="135">
        <v>1</v>
      </c>
      <c r="I747" s="136"/>
      <c r="J747" s="137">
        <f t="shared" si="230"/>
        <v>0</v>
      </c>
      <c r="K747" s="138"/>
      <c r="L747" s="29"/>
      <c r="M747" s="139" t="s">
        <v>1</v>
      </c>
      <c r="N747" s="140" t="s">
        <v>48</v>
      </c>
      <c r="P747" s="141">
        <f t="shared" si="231"/>
        <v>0</v>
      </c>
      <c r="Q747" s="141">
        <v>0</v>
      </c>
      <c r="R747" s="141">
        <f t="shared" si="232"/>
        <v>0</v>
      </c>
      <c r="S747" s="141">
        <v>0</v>
      </c>
      <c r="T747" s="142">
        <f t="shared" si="233"/>
        <v>0</v>
      </c>
      <c r="AR747" s="143" t="s">
        <v>397</v>
      </c>
      <c r="AT747" s="143" t="s">
        <v>139</v>
      </c>
      <c r="AU747" s="143" t="s">
        <v>144</v>
      </c>
      <c r="AY747" s="13" t="s">
        <v>137</v>
      </c>
      <c r="BE747" s="144">
        <f t="shared" si="234"/>
        <v>0</v>
      </c>
      <c r="BF747" s="144">
        <f t="shared" si="235"/>
        <v>0</v>
      </c>
      <c r="BG747" s="144">
        <f t="shared" si="236"/>
        <v>0</v>
      </c>
      <c r="BH747" s="144">
        <f t="shared" si="237"/>
        <v>0</v>
      </c>
      <c r="BI747" s="144">
        <f t="shared" si="238"/>
        <v>0</v>
      </c>
      <c r="BJ747" s="13" t="s">
        <v>144</v>
      </c>
      <c r="BK747" s="144">
        <f t="shared" si="239"/>
        <v>0</v>
      </c>
      <c r="BL747" s="13" t="s">
        <v>397</v>
      </c>
      <c r="BM747" s="143" t="s">
        <v>2497</v>
      </c>
    </row>
    <row r="748" spans="2:65" s="1" customFormat="1" ht="24.2" customHeight="1">
      <c r="B748" s="29"/>
      <c r="C748" s="131" t="s">
        <v>2498</v>
      </c>
      <c r="D748" s="131" t="s">
        <v>139</v>
      </c>
      <c r="E748" s="132" t="s">
        <v>2499</v>
      </c>
      <c r="F748" s="133" t="s">
        <v>2500</v>
      </c>
      <c r="G748" s="134" t="s">
        <v>153</v>
      </c>
      <c r="H748" s="135">
        <v>1</v>
      </c>
      <c r="I748" s="136"/>
      <c r="J748" s="137">
        <f t="shared" si="230"/>
        <v>0</v>
      </c>
      <c r="K748" s="138"/>
      <c r="L748" s="29"/>
      <c r="M748" s="139" t="s">
        <v>1</v>
      </c>
      <c r="N748" s="140" t="s">
        <v>48</v>
      </c>
      <c r="P748" s="141">
        <f t="shared" si="231"/>
        <v>0</v>
      </c>
      <c r="Q748" s="141">
        <v>0</v>
      </c>
      <c r="R748" s="141">
        <f t="shared" si="232"/>
        <v>0</v>
      </c>
      <c r="S748" s="141">
        <v>0</v>
      </c>
      <c r="T748" s="142">
        <f t="shared" si="233"/>
        <v>0</v>
      </c>
      <c r="AR748" s="143" t="s">
        <v>397</v>
      </c>
      <c r="AT748" s="143" t="s">
        <v>139</v>
      </c>
      <c r="AU748" s="143" t="s">
        <v>144</v>
      </c>
      <c r="AY748" s="13" t="s">
        <v>137</v>
      </c>
      <c r="BE748" s="144">
        <f t="shared" si="234"/>
        <v>0</v>
      </c>
      <c r="BF748" s="144">
        <f t="shared" si="235"/>
        <v>0</v>
      </c>
      <c r="BG748" s="144">
        <f t="shared" si="236"/>
        <v>0</v>
      </c>
      <c r="BH748" s="144">
        <f t="shared" si="237"/>
        <v>0</v>
      </c>
      <c r="BI748" s="144">
        <f t="shared" si="238"/>
        <v>0</v>
      </c>
      <c r="BJ748" s="13" t="s">
        <v>144</v>
      </c>
      <c r="BK748" s="144">
        <f t="shared" si="239"/>
        <v>0</v>
      </c>
      <c r="BL748" s="13" t="s">
        <v>397</v>
      </c>
      <c r="BM748" s="143" t="s">
        <v>2501</v>
      </c>
    </row>
    <row r="749" spans="2:65" s="1" customFormat="1" ht="24.2" customHeight="1">
      <c r="B749" s="29"/>
      <c r="C749" s="131" t="s">
        <v>2502</v>
      </c>
      <c r="D749" s="131" t="s">
        <v>139</v>
      </c>
      <c r="E749" s="132" t="s">
        <v>2503</v>
      </c>
      <c r="F749" s="133" t="s">
        <v>2504</v>
      </c>
      <c r="G749" s="134" t="s">
        <v>153</v>
      </c>
      <c r="H749" s="135">
        <v>1</v>
      </c>
      <c r="I749" s="136"/>
      <c r="J749" s="137">
        <f t="shared" si="230"/>
        <v>0</v>
      </c>
      <c r="K749" s="138"/>
      <c r="L749" s="29"/>
      <c r="M749" s="139" t="s">
        <v>1</v>
      </c>
      <c r="N749" s="140" t="s">
        <v>48</v>
      </c>
      <c r="P749" s="141">
        <f t="shared" si="231"/>
        <v>0</v>
      </c>
      <c r="Q749" s="141">
        <v>0</v>
      </c>
      <c r="R749" s="141">
        <f t="shared" si="232"/>
        <v>0</v>
      </c>
      <c r="S749" s="141">
        <v>0</v>
      </c>
      <c r="T749" s="142">
        <f t="shared" si="233"/>
        <v>0</v>
      </c>
      <c r="AR749" s="143" t="s">
        <v>397</v>
      </c>
      <c r="AT749" s="143" t="s">
        <v>139</v>
      </c>
      <c r="AU749" s="143" t="s">
        <v>144</v>
      </c>
      <c r="AY749" s="13" t="s">
        <v>137</v>
      </c>
      <c r="BE749" s="144">
        <f t="shared" si="234"/>
        <v>0</v>
      </c>
      <c r="BF749" s="144">
        <f t="shared" si="235"/>
        <v>0</v>
      </c>
      <c r="BG749" s="144">
        <f t="shared" si="236"/>
        <v>0</v>
      </c>
      <c r="BH749" s="144">
        <f t="shared" si="237"/>
        <v>0</v>
      </c>
      <c r="BI749" s="144">
        <f t="shared" si="238"/>
        <v>0</v>
      </c>
      <c r="BJ749" s="13" t="s">
        <v>144</v>
      </c>
      <c r="BK749" s="144">
        <f t="shared" si="239"/>
        <v>0</v>
      </c>
      <c r="BL749" s="13" t="s">
        <v>397</v>
      </c>
      <c r="BM749" s="143" t="s">
        <v>2505</v>
      </c>
    </row>
    <row r="750" spans="2:65" s="1" customFormat="1" ht="24.2" customHeight="1">
      <c r="B750" s="29"/>
      <c r="C750" s="131" t="s">
        <v>2506</v>
      </c>
      <c r="D750" s="131" t="s">
        <v>139</v>
      </c>
      <c r="E750" s="132" t="s">
        <v>2507</v>
      </c>
      <c r="F750" s="133" t="s">
        <v>2508</v>
      </c>
      <c r="G750" s="134" t="s">
        <v>153</v>
      </c>
      <c r="H750" s="135">
        <v>1</v>
      </c>
      <c r="I750" s="136"/>
      <c r="J750" s="137">
        <f t="shared" si="230"/>
        <v>0</v>
      </c>
      <c r="K750" s="138"/>
      <c r="L750" s="29"/>
      <c r="M750" s="139" t="s">
        <v>1</v>
      </c>
      <c r="N750" s="140" t="s">
        <v>48</v>
      </c>
      <c r="P750" s="141">
        <f t="shared" si="231"/>
        <v>0</v>
      </c>
      <c r="Q750" s="141">
        <v>0</v>
      </c>
      <c r="R750" s="141">
        <f t="shared" si="232"/>
        <v>0</v>
      </c>
      <c r="S750" s="141">
        <v>0</v>
      </c>
      <c r="T750" s="142">
        <f t="shared" si="233"/>
        <v>0</v>
      </c>
      <c r="AR750" s="143" t="s">
        <v>397</v>
      </c>
      <c r="AT750" s="143" t="s">
        <v>139</v>
      </c>
      <c r="AU750" s="143" t="s">
        <v>144</v>
      </c>
      <c r="AY750" s="13" t="s">
        <v>137</v>
      </c>
      <c r="BE750" s="144">
        <f t="shared" si="234"/>
        <v>0</v>
      </c>
      <c r="BF750" s="144">
        <f t="shared" si="235"/>
        <v>0</v>
      </c>
      <c r="BG750" s="144">
        <f t="shared" si="236"/>
        <v>0</v>
      </c>
      <c r="BH750" s="144">
        <f t="shared" si="237"/>
        <v>0</v>
      </c>
      <c r="BI750" s="144">
        <f t="shared" si="238"/>
        <v>0</v>
      </c>
      <c r="BJ750" s="13" t="s">
        <v>144</v>
      </c>
      <c r="BK750" s="144">
        <f t="shared" si="239"/>
        <v>0</v>
      </c>
      <c r="BL750" s="13" t="s">
        <v>397</v>
      </c>
      <c r="BM750" s="143" t="s">
        <v>2509</v>
      </c>
    </row>
    <row r="751" spans="2:65" s="1" customFormat="1" ht="24.2" customHeight="1">
      <c r="B751" s="29"/>
      <c r="C751" s="131" t="s">
        <v>2510</v>
      </c>
      <c r="D751" s="131" t="s">
        <v>139</v>
      </c>
      <c r="E751" s="132" t="s">
        <v>2511</v>
      </c>
      <c r="F751" s="133" t="s">
        <v>2512</v>
      </c>
      <c r="G751" s="134" t="s">
        <v>153</v>
      </c>
      <c r="H751" s="135">
        <v>1</v>
      </c>
      <c r="I751" s="136"/>
      <c r="J751" s="137">
        <f t="shared" si="230"/>
        <v>0</v>
      </c>
      <c r="K751" s="138"/>
      <c r="L751" s="29"/>
      <c r="M751" s="139" t="s">
        <v>1</v>
      </c>
      <c r="N751" s="140" t="s">
        <v>48</v>
      </c>
      <c r="P751" s="141">
        <f t="shared" si="231"/>
        <v>0</v>
      </c>
      <c r="Q751" s="141">
        <v>0</v>
      </c>
      <c r="R751" s="141">
        <f t="shared" si="232"/>
        <v>0</v>
      </c>
      <c r="S751" s="141">
        <v>0</v>
      </c>
      <c r="T751" s="142">
        <f t="shared" si="233"/>
        <v>0</v>
      </c>
      <c r="AR751" s="143" t="s">
        <v>397</v>
      </c>
      <c r="AT751" s="143" t="s">
        <v>139</v>
      </c>
      <c r="AU751" s="143" t="s">
        <v>144</v>
      </c>
      <c r="AY751" s="13" t="s">
        <v>137</v>
      </c>
      <c r="BE751" s="144">
        <f t="shared" si="234"/>
        <v>0</v>
      </c>
      <c r="BF751" s="144">
        <f t="shared" si="235"/>
        <v>0</v>
      </c>
      <c r="BG751" s="144">
        <f t="shared" si="236"/>
        <v>0</v>
      </c>
      <c r="BH751" s="144">
        <f t="shared" si="237"/>
        <v>0</v>
      </c>
      <c r="BI751" s="144">
        <f t="shared" si="238"/>
        <v>0</v>
      </c>
      <c r="BJ751" s="13" t="s">
        <v>144</v>
      </c>
      <c r="BK751" s="144">
        <f t="shared" si="239"/>
        <v>0</v>
      </c>
      <c r="BL751" s="13" t="s">
        <v>397</v>
      </c>
      <c r="BM751" s="143" t="s">
        <v>2513</v>
      </c>
    </row>
    <row r="752" spans="2:65" s="1" customFormat="1" ht="24.2" customHeight="1">
      <c r="B752" s="29"/>
      <c r="C752" s="131" t="s">
        <v>2514</v>
      </c>
      <c r="D752" s="131" t="s">
        <v>139</v>
      </c>
      <c r="E752" s="132" t="s">
        <v>2515</v>
      </c>
      <c r="F752" s="133" t="s">
        <v>2516</v>
      </c>
      <c r="G752" s="134" t="s">
        <v>153</v>
      </c>
      <c r="H752" s="135">
        <v>28</v>
      </c>
      <c r="I752" s="136"/>
      <c r="J752" s="137">
        <f t="shared" si="230"/>
        <v>0</v>
      </c>
      <c r="K752" s="138"/>
      <c r="L752" s="29"/>
      <c r="M752" s="139" t="s">
        <v>1</v>
      </c>
      <c r="N752" s="140" t="s">
        <v>48</v>
      </c>
      <c r="P752" s="141">
        <f t="shared" si="231"/>
        <v>0</v>
      </c>
      <c r="Q752" s="141">
        <v>0</v>
      </c>
      <c r="R752" s="141">
        <f t="shared" si="232"/>
        <v>0</v>
      </c>
      <c r="S752" s="141">
        <v>0</v>
      </c>
      <c r="T752" s="142">
        <f t="shared" si="233"/>
        <v>0</v>
      </c>
      <c r="AR752" s="143" t="s">
        <v>397</v>
      </c>
      <c r="AT752" s="143" t="s">
        <v>139</v>
      </c>
      <c r="AU752" s="143" t="s">
        <v>144</v>
      </c>
      <c r="AY752" s="13" t="s">
        <v>137</v>
      </c>
      <c r="BE752" s="144">
        <f t="shared" si="234"/>
        <v>0</v>
      </c>
      <c r="BF752" s="144">
        <f t="shared" si="235"/>
        <v>0</v>
      </c>
      <c r="BG752" s="144">
        <f t="shared" si="236"/>
        <v>0</v>
      </c>
      <c r="BH752" s="144">
        <f t="shared" si="237"/>
        <v>0</v>
      </c>
      <c r="BI752" s="144">
        <f t="shared" si="238"/>
        <v>0</v>
      </c>
      <c r="BJ752" s="13" t="s">
        <v>144</v>
      </c>
      <c r="BK752" s="144">
        <f t="shared" si="239"/>
        <v>0</v>
      </c>
      <c r="BL752" s="13" t="s">
        <v>397</v>
      </c>
      <c r="BM752" s="143" t="s">
        <v>2517</v>
      </c>
    </row>
    <row r="753" spans="2:65" s="1" customFormat="1" ht="24.2" customHeight="1">
      <c r="B753" s="29"/>
      <c r="C753" s="131" t="s">
        <v>2518</v>
      </c>
      <c r="D753" s="131" t="s">
        <v>139</v>
      </c>
      <c r="E753" s="132" t="s">
        <v>2519</v>
      </c>
      <c r="F753" s="133" t="s">
        <v>2520</v>
      </c>
      <c r="G753" s="134" t="s">
        <v>153</v>
      </c>
      <c r="H753" s="135">
        <v>28</v>
      </c>
      <c r="I753" s="136"/>
      <c r="J753" s="137">
        <f t="shared" si="230"/>
        <v>0</v>
      </c>
      <c r="K753" s="138"/>
      <c r="L753" s="29"/>
      <c r="M753" s="139" t="s">
        <v>1</v>
      </c>
      <c r="N753" s="140" t="s">
        <v>48</v>
      </c>
      <c r="P753" s="141">
        <f t="shared" si="231"/>
        <v>0</v>
      </c>
      <c r="Q753" s="141">
        <v>0</v>
      </c>
      <c r="R753" s="141">
        <f t="shared" si="232"/>
        <v>0</v>
      </c>
      <c r="S753" s="141">
        <v>0</v>
      </c>
      <c r="T753" s="142">
        <f t="shared" si="233"/>
        <v>0</v>
      </c>
      <c r="AR753" s="143" t="s">
        <v>397</v>
      </c>
      <c r="AT753" s="143" t="s">
        <v>139</v>
      </c>
      <c r="AU753" s="143" t="s">
        <v>144</v>
      </c>
      <c r="AY753" s="13" t="s">
        <v>137</v>
      </c>
      <c r="BE753" s="144">
        <f t="shared" si="234"/>
        <v>0</v>
      </c>
      <c r="BF753" s="144">
        <f t="shared" si="235"/>
        <v>0</v>
      </c>
      <c r="BG753" s="144">
        <f t="shared" si="236"/>
        <v>0</v>
      </c>
      <c r="BH753" s="144">
        <f t="shared" si="237"/>
        <v>0</v>
      </c>
      <c r="BI753" s="144">
        <f t="shared" si="238"/>
        <v>0</v>
      </c>
      <c r="BJ753" s="13" t="s">
        <v>144</v>
      </c>
      <c r="BK753" s="144">
        <f t="shared" si="239"/>
        <v>0</v>
      </c>
      <c r="BL753" s="13" t="s">
        <v>397</v>
      </c>
      <c r="BM753" s="143" t="s">
        <v>2521</v>
      </c>
    </row>
    <row r="754" spans="2:65" s="1" customFormat="1" ht="24.2" customHeight="1">
      <c r="B754" s="29"/>
      <c r="C754" s="131" t="s">
        <v>2522</v>
      </c>
      <c r="D754" s="131" t="s">
        <v>139</v>
      </c>
      <c r="E754" s="132" t="s">
        <v>2523</v>
      </c>
      <c r="F754" s="133" t="s">
        <v>2524</v>
      </c>
      <c r="G754" s="134" t="s">
        <v>153</v>
      </c>
      <c r="H754" s="135">
        <v>1</v>
      </c>
      <c r="I754" s="136"/>
      <c r="J754" s="137">
        <f t="shared" si="230"/>
        <v>0</v>
      </c>
      <c r="K754" s="138"/>
      <c r="L754" s="29"/>
      <c r="M754" s="139" t="s">
        <v>1</v>
      </c>
      <c r="N754" s="140" t="s">
        <v>48</v>
      </c>
      <c r="P754" s="141">
        <f t="shared" si="231"/>
        <v>0</v>
      </c>
      <c r="Q754" s="141">
        <v>0</v>
      </c>
      <c r="R754" s="141">
        <f t="shared" si="232"/>
        <v>0</v>
      </c>
      <c r="S754" s="141">
        <v>0</v>
      </c>
      <c r="T754" s="142">
        <f t="shared" si="233"/>
        <v>0</v>
      </c>
      <c r="AR754" s="143" t="s">
        <v>397</v>
      </c>
      <c r="AT754" s="143" t="s">
        <v>139</v>
      </c>
      <c r="AU754" s="143" t="s">
        <v>144</v>
      </c>
      <c r="AY754" s="13" t="s">
        <v>137</v>
      </c>
      <c r="BE754" s="144">
        <f t="shared" si="234"/>
        <v>0</v>
      </c>
      <c r="BF754" s="144">
        <f t="shared" si="235"/>
        <v>0</v>
      </c>
      <c r="BG754" s="144">
        <f t="shared" si="236"/>
        <v>0</v>
      </c>
      <c r="BH754" s="144">
        <f t="shared" si="237"/>
        <v>0</v>
      </c>
      <c r="BI754" s="144">
        <f t="shared" si="238"/>
        <v>0</v>
      </c>
      <c r="BJ754" s="13" t="s">
        <v>144</v>
      </c>
      <c r="BK754" s="144">
        <f t="shared" si="239"/>
        <v>0</v>
      </c>
      <c r="BL754" s="13" t="s">
        <v>397</v>
      </c>
      <c r="BM754" s="143" t="s">
        <v>2525</v>
      </c>
    </row>
    <row r="755" spans="2:65" s="1" customFormat="1" ht="24.2" customHeight="1">
      <c r="B755" s="29"/>
      <c r="C755" s="131" t="s">
        <v>2526</v>
      </c>
      <c r="D755" s="131" t="s">
        <v>139</v>
      </c>
      <c r="E755" s="132" t="s">
        <v>2527</v>
      </c>
      <c r="F755" s="133" t="s">
        <v>2528</v>
      </c>
      <c r="G755" s="134" t="s">
        <v>153</v>
      </c>
      <c r="H755" s="135">
        <v>1</v>
      </c>
      <c r="I755" s="136"/>
      <c r="J755" s="137">
        <f t="shared" si="230"/>
        <v>0</v>
      </c>
      <c r="K755" s="138"/>
      <c r="L755" s="29"/>
      <c r="M755" s="139" t="s">
        <v>1</v>
      </c>
      <c r="N755" s="140" t="s">
        <v>48</v>
      </c>
      <c r="P755" s="141">
        <f t="shared" si="231"/>
        <v>0</v>
      </c>
      <c r="Q755" s="141">
        <v>0</v>
      </c>
      <c r="R755" s="141">
        <f t="shared" si="232"/>
        <v>0</v>
      </c>
      <c r="S755" s="141">
        <v>0</v>
      </c>
      <c r="T755" s="142">
        <f t="shared" si="233"/>
        <v>0</v>
      </c>
      <c r="AR755" s="143" t="s">
        <v>397</v>
      </c>
      <c r="AT755" s="143" t="s">
        <v>139</v>
      </c>
      <c r="AU755" s="143" t="s">
        <v>144</v>
      </c>
      <c r="AY755" s="13" t="s">
        <v>137</v>
      </c>
      <c r="BE755" s="144">
        <f t="shared" si="234"/>
        <v>0</v>
      </c>
      <c r="BF755" s="144">
        <f t="shared" si="235"/>
        <v>0</v>
      </c>
      <c r="BG755" s="144">
        <f t="shared" si="236"/>
        <v>0</v>
      </c>
      <c r="BH755" s="144">
        <f t="shared" si="237"/>
        <v>0</v>
      </c>
      <c r="BI755" s="144">
        <f t="shared" si="238"/>
        <v>0</v>
      </c>
      <c r="BJ755" s="13" t="s">
        <v>144</v>
      </c>
      <c r="BK755" s="144">
        <f t="shared" si="239"/>
        <v>0</v>
      </c>
      <c r="BL755" s="13" t="s">
        <v>397</v>
      </c>
      <c r="BM755" s="143" t="s">
        <v>2529</v>
      </c>
    </row>
    <row r="756" spans="2:65" s="1" customFormat="1" ht="24.2" customHeight="1">
      <c r="B756" s="29"/>
      <c r="C756" s="131" t="s">
        <v>2530</v>
      </c>
      <c r="D756" s="131" t="s">
        <v>139</v>
      </c>
      <c r="E756" s="132" t="s">
        <v>2531</v>
      </c>
      <c r="F756" s="133" t="s">
        <v>2532</v>
      </c>
      <c r="G756" s="134" t="s">
        <v>153</v>
      </c>
      <c r="H756" s="135">
        <v>1</v>
      </c>
      <c r="I756" s="136"/>
      <c r="J756" s="137">
        <f t="shared" si="230"/>
        <v>0</v>
      </c>
      <c r="K756" s="138"/>
      <c r="L756" s="29"/>
      <c r="M756" s="139" t="s">
        <v>1</v>
      </c>
      <c r="N756" s="140" t="s">
        <v>48</v>
      </c>
      <c r="P756" s="141">
        <f t="shared" si="231"/>
        <v>0</v>
      </c>
      <c r="Q756" s="141">
        <v>0</v>
      </c>
      <c r="R756" s="141">
        <f t="shared" si="232"/>
        <v>0</v>
      </c>
      <c r="S756" s="141">
        <v>0</v>
      </c>
      <c r="T756" s="142">
        <f t="shared" si="233"/>
        <v>0</v>
      </c>
      <c r="AR756" s="143" t="s">
        <v>397</v>
      </c>
      <c r="AT756" s="143" t="s">
        <v>139</v>
      </c>
      <c r="AU756" s="143" t="s">
        <v>144</v>
      </c>
      <c r="AY756" s="13" t="s">
        <v>137</v>
      </c>
      <c r="BE756" s="144">
        <f t="shared" si="234"/>
        <v>0</v>
      </c>
      <c r="BF756" s="144">
        <f t="shared" si="235"/>
        <v>0</v>
      </c>
      <c r="BG756" s="144">
        <f t="shared" si="236"/>
        <v>0</v>
      </c>
      <c r="BH756" s="144">
        <f t="shared" si="237"/>
        <v>0</v>
      </c>
      <c r="BI756" s="144">
        <f t="shared" si="238"/>
        <v>0</v>
      </c>
      <c r="BJ756" s="13" t="s">
        <v>144</v>
      </c>
      <c r="BK756" s="144">
        <f t="shared" si="239"/>
        <v>0</v>
      </c>
      <c r="BL756" s="13" t="s">
        <v>397</v>
      </c>
      <c r="BM756" s="143" t="s">
        <v>2533</v>
      </c>
    </row>
    <row r="757" spans="2:65" s="1" customFormat="1" ht="24.2" customHeight="1">
      <c r="B757" s="29"/>
      <c r="C757" s="131" t="s">
        <v>2534</v>
      </c>
      <c r="D757" s="131" t="s">
        <v>139</v>
      </c>
      <c r="E757" s="132" t="s">
        <v>2535</v>
      </c>
      <c r="F757" s="133" t="s">
        <v>2536</v>
      </c>
      <c r="G757" s="134" t="s">
        <v>153</v>
      </c>
      <c r="H757" s="135">
        <v>4</v>
      </c>
      <c r="I757" s="136"/>
      <c r="J757" s="137">
        <f t="shared" si="230"/>
        <v>0</v>
      </c>
      <c r="K757" s="138"/>
      <c r="L757" s="29"/>
      <c r="M757" s="139" t="s">
        <v>1</v>
      </c>
      <c r="N757" s="140" t="s">
        <v>48</v>
      </c>
      <c r="P757" s="141">
        <f t="shared" si="231"/>
        <v>0</v>
      </c>
      <c r="Q757" s="141">
        <v>0</v>
      </c>
      <c r="R757" s="141">
        <f t="shared" si="232"/>
        <v>0</v>
      </c>
      <c r="S757" s="141">
        <v>0</v>
      </c>
      <c r="T757" s="142">
        <f t="shared" si="233"/>
        <v>0</v>
      </c>
      <c r="AR757" s="143" t="s">
        <v>397</v>
      </c>
      <c r="AT757" s="143" t="s">
        <v>139</v>
      </c>
      <c r="AU757" s="143" t="s">
        <v>144</v>
      </c>
      <c r="AY757" s="13" t="s">
        <v>137</v>
      </c>
      <c r="BE757" s="144">
        <f t="shared" si="234"/>
        <v>0</v>
      </c>
      <c r="BF757" s="144">
        <f t="shared" si="235"/>
        <v>0</v>
      </c>
      <c r="BG757" s="144">
        <f t="shared" si="236"/>
        <v>0</v>
      </c>
      <c r="BH757" s="144">
        <f t="shared" si="237"/>
        <v>0</v>
      </c>
      <c r="BI757" s="144">
        <f t="shared" si="238"/>
        <v>0</v>
      </c>
      <c r="BJ757" s="13" t="s">
        <v>144</v>
      </c>
      <c r="BK757" s="144">
        <f t="shared" si="239"/>
        <v>0</v>
      </c>
      <c r="BL757" s="13" t="s">
        <v>397</v>
      </c>
      <c r="BM757" s="143" t="s">
        <v>2537</v>
      </c>
    </row>
    <row r="758" spans="2:65" s="1" customFormat="1" ht="24.2" customHeight="1">
      <c r="B758" s="29"/>
      <c r="C758" s="131" t="s">
        <v>2538</v>
      </c>
      <c r="D758" s="131" t="s">
        <v>139</v>
      </c>
      <c r="E758" s="132" t="s">
        <v>2539</v>
      </c>
      <c r="F758" s="133" t="s">
        <v>2540</v>
      </c>
      <c r="G758" s="134" t="s">
        <v>153</v>
      </c>
      <c r="H758" s="135">
        <v>1</v>
      </c>
      <c r="I758" s="136"/>
      <c r="J758" s="137">
        <f t="shared" si="230"/>
        <v>0</v>
      </c>
      <c r="K758" s="138"/>
      <c r="L758" s="29"/>
      <c r="M758" s="139" t="s">
        <v>1</v>
      </c>
      <c r="N758" s="140" t="s">
        <v>48</v>
      </c>
      <c r="P758" s="141">
        <f t="shared" si="231"/>
        <v>0</v>
      </c>
      <c r="Q758" s="141">
        <v>0</v>
      </c>
      <c r="R758" s="141">
        <f t="shared" si="232"/>
        <v>0</v>
      </c>
      <c r="S758" s="141">
        <v>0</v>
      </c>
      <c r="T758" s="142">
        <f t="shared" si="233"/>
        <v>0</v>
      </c>
      <c r="AR758" s="143" t="s">
        <v>397</v>
      </c>
      <c r="AT758" s="143" t="s">
        <v>139</v>
      </c>
      <c r="AU758" s="143" t="s">
        <v>144</v>
      </c>
      <c r="AY758" s="13" t="s">
        <v>137</v>
      </c>
      <c r="BE758" s="144">
        <f t="shared" si="234"/>
        <v>0</v>
      </c>
      <c r="BF758" s="144">
        <f t="shared" si="235"/>
        <v>0</v>
      </c>
      <c r="BG758" s="144">
        <f t="shared" si="236"/>
        <v>0</v>
      </c>
      <c r="BH758" s="144">
        <f t="shared" si="237"/>
        <v>0</v>
      </c>
      <c r="BI758" s="144">
        <f t="shared" si="238"/>
        <v>0</v>
      </c>
      <c r="BJ758" s="13" t="s">
        <v>144</v>
      </c>
      <c r="BK758" s="144">
        <f t="shared" si="239"/>
        <v>0</v>
      </c>
      <c r="BL758" s="13" t="s">
        <v>397</v>
      </c>
      <c r="BM758" s="143" t="s">
        <v>2541</v>
      </c>
    </row>
    <row r="759" spans="2:65" s="1" customFormat="1" ht="24.2" customHeight="1">
      <c r="B759" s="29"/>
      <c r="C759" s="131" t="s">
        <v>2542</v>
      </c>
      <c r="D759" s="131" t="s">
        <v>139</v>
      </c>
      <c r="E759" s="132" t="s">
        <v>2543</v>
      </c>
      <c r="F759" s="133" t="s">
        <v>2467</v>
      </c>
      <c r="G759" s="134" t="s">
        <v>354</v>
      </c>
      <c r="H759" s="135">
        <v>150</v>
      </c>
      <c r="I759" s="136"/>
      <c r="J759" s="137">
        <f t="shared" si="230"/>
        <v>0</v>
      </c>
      <c r="K759" s="138"/>
      <c r="L759" s="29"/>
      <c r="M759" s="139" t="s">
        <v>1</v>
      </c>
      <c r="N759" s="140" t="s">
        <v>48</v>
      </c>
      <c r="P759" s="141">
        <f t="shared" si="231"/>
        <v>0</v>
      </c>
      <c r="Q759" s="141">
        <v>0</v>
      </c>
      <c r="R759" s="141">
        <f t="shared" si="232"/>
        <v>0</v>
      </c>
      <c r="S759" s="141">
        <v>0</v>
      </c>
      <c r="T759" s="142">
        <f t="shared" si="233"/>
        <v>0</v>
      </c>
      <c r="AR759" s="143" t="s">
        <v>397</v>
      </c>
      <c r="AT759" s="143" t="s">
        <v>139</v>
      </c>
      <c r="AU759" s="143" t="s">
        <v>144</v>
      </c>
      <c r="AY759" s="13" t="s">
        <v>137</v>
      </c>
      <c r="BE759" s="144">
        <f t="shared" si="234"/>
        <v>0</v>
      </c>
      <c r="BF759" s="144">
        <f t="shared" si="235"/>
        <v>0</v>
      </c>
      <c r="BG759" s="144">
        <f t="shared" si="236"/>
        <v>0</v>
      </c>
      <c r="BH759" s="144">
        <f t="shared" si="237"/>
        <v>0</v>
      </c>
      <c r="BI759" s="144">
        <f t="shared" si="238"/>
        <v>0</v>
      </c>
      <c r="BJ759" s="13" t="s">
        <v>144</v>
      </c>
      <c r="BK759" s="144">
        <f t="shared" si="239"/>
        <v>0</v>
      </c>
      <c r="BL759" s="13" t="s">
        <v>397</v>
      </c>
      <c r="BM759" s="143" t="s">
        <v>2544</v>
      </c>
    </row>
    <row r="760" spans="2:65" s="1" customFormat="1" ht="24.2" customHeight="1">
      <c r="B760" s="29"/>
      <c r="C760" s="131" t="s">
        <v>2545</v>
      </c>
      <c r="D760" s="131" t="s">
        <v>139</v>
      </c>
      <c r="E760" s="132" t="s">
        <v>2546</v>
      </c>
      <c r="F760" s="133" t="s">
        <v>2547</v>
      </c>
      <c r="G760" s="134" t="s">
        <v>354</v>
      </c>
      <c r="H760" s="135">
        <v>15</v>
      </c>
      <c r="I760" s="136"/>
      <c r="J760" s="137">
        <f t="shared" si="230"/>
        <v>0</v>
      </c>
      <c r="K760" s="138"/>
      <c r="L760" s="29"/>
      <c r="M760" s="139" t="s">
        <v>1</v>
      </c>
      <c r="N760" s="140" t="s">
        <v>48</v>
      </c>
      <c r="P760" s="141">
        <f t="shared" si="231"/>
        <v>0</v>
      </c>
      <c r="Q760" s="141">
        <v>0</v>
      </c>
      <c r="R760" s="141">
        <f t="shared" si="232"/>
        <v>0</v>
      </c>
      <c r="S760" s="141">
        <v>0</v>
      </c>
      <c r="T760" s="142">
        <f t="shared" si="233"/>
        <v>0</v>
      </c>
      <c r="AR760" s="143" t="s">
        <v>397</v>
      </c>
      <c r="AT760" s="143" t="s">
        <v>139</v>
      </c>
      <c r="AU760" s="143" t="s">
        <v>144</v>
      </c>
      <c r="AY760" s="13" t="s">
        <v>137</v>
      </c>
      <c r="BE760" s="144">
        <f t="shared" si="234"/>
        <v>0</v>
      </c>
      <c r="BF760" s="144">
        <f t="shared" si="235"/>
        <v>0</v>
      </c>
      <c r="BG760" s="144">
        <f t="shared" si="236"/>
        <v>0</v>
      </c>
      <c r="BH760" s="144">
        <f t="shared" si="237"/>
        <v>0</v>
      </c>
      <c r="BI760" s="144">
        <f t="shared" si="238"/>
        <v>0</v>
      </c>
      <c r="BJ760" s="13" t="s">
        <v>144</v>
      </c>
      <c r="BK760" s="144">
        <f t="shared" si="239"/>
        <v>0</v>
      </c>
      <c r="BL760" s="13" t="s">
        <v>397</v>
      </c>
      <c r="BM760" s="143" t="s">
        <v>2548</v>
      </c>
    </row>
    <row r="761" spans="2:65" s="1" customFormat="1" ht="24.2" customHeight="1">
      <c r="B761" s="29"/>
      <c r="C761" s="131" t="s">
        <v>2549</v>
      </c>
      <c r="D761" s="131" t="s">
        <v>139</v>
      </c>
      <c r="E761" s="132" t="s">
        <v>2550</v>
      </c>
      <c r="F761" s="133" t="s">
        <v>2551</v>
      </c>
      <c r="G761" s="134" t="s">
        <v>354</v>
      </c>
      <c r="H761" s="135">
        <v>380</v>
      </c>
      <c r="I761" s="136"/>
      <c r="J761" s="137">
        <f t="shared" si="230"/>
        <v>0</v>
      </c>
      <c r="K761" s="138"/>
      <c r="L761" s="29"/>
      <c r="M761" s="139" t="s">
        <v>1</v>
      </c>
      <c r="N761" s="140" t="s">
        <v>48</v>
      </c>
      <c r="P761" s="141">
        <f t="shared" si="231"/>
        <v>0</v>
      </c>
      <c r="Q761" s="141">
        <v>0</v>
      </c>
      <c r="R761" s="141">
        <f t="shared" si="232"/>
        <v>0</v>
      </c>
      <c r="S761" s="141">
        <v>0</v>
      </c>
      <c r="T761" s="142">
        <f t="shared" si="233"/>
        <v>0</v>
      </c>
      <c r="AR761" s="143" t="s">
        <v>397</v>
      </c>
      <c r="AT761" s="143" t="s">
        <v>139</v>
      </c>
      <c r="AU761" s="143" t="s">
        <v>144</v>
      </c>
      <c r="AY761" s="13" t="s">
        <v>137</v>
      </c>
      <c r="BE761" s="144">
        <f t="shared" si="234"/>
        <v>0</v>
      </c>
      <c r="BF761" s="144">
        <f t="shared" si="235"/>
        <v>0</v>
      </c>
      <c r="BG761" s="144">
        <f t="shared" si="236"/>
        <v>0</v>
      </c>
      <c r="BH761" s="144">
        <f t="shared" si="237"/>
        <v>0</v>
      </c>
      <c r="BI761" s="144">
        <f t="shared" si="238"/>
        <v>0</v>
      </c>
      <c r="BJ761" s="13" t="s">
        <v>144</v>
      </c>
      <c r="BK761" s="144">
        <f t="shared" si="239"/>
        <v>0</v>
      </c>
      <c r="BL761" s="13" t="s">
        <v>397</v>
      </c>
      <c r="BM761" s="143" t="s">
        <v>2552</v>
      </c>
    </row>
    <row r="762" spans="2:65" s="1" customFormat="1" ht="24.2" customHeight="1">
      <c r="B762" s="29"/>
      <c r="C762" s="131" t="s">
        <v>2553</v>
      </c>
      <c r="D762" s="131" t="s">
        <v>139</v>
      </c>
      <c r="E762" s="132" t="s">
        <v>2554</v>
      </c>
      <c r="F762" s="133" t="s">
        <v>2555</v>
      </c>
      <c r="G762" s="134" t="s">
        <v>153</v>
      </c>
      <c r="H762" s="135">
        <v>500</v>
      </c>
      <c r="I762" s="136"/>
      <c r="J762" s="137">
        <f t="shared" si="230"/>
        <v>0</v>
      </c>
      <c r="K762" s="138"/>
      <c r="L762" s="29"/>
      <c r="M762" s="139" t="s">
        <v>1</v>
      </c>
      <c r="N762" s="140" t="s">
        <v>48</v>
      </c>
      <c r="P762" s="141">
        <f t="shared" si="231"/>
        <v>0</v>
      </c>
      <c r="Q762" s="141">
        <v>0</v>
      </c>
      <c r="R762" s="141">
        <f t="shared" si="232"/>
        <v>0</v>
      </c>
      <c r="S762" s="141">
        <v>0</v>
      </c>
      <c r="T762" s="142">
        <f t="shared" si="233"/>
        <v>0</v>
      </c>
      <c r="AR762" s="143" t="s">
        <v>397</v>
      </c>
      <c r="AT762" s="143" t="s">
        <v>139</v>
      </c>
      <c r="AU762" s="143" t="s">
        <v>144</v>
      </c>
      <c r="AY762" s="13" t="s">
        <v>137</v>
      </c>
      <c r="BE762" s="144">
        <f t="shared" si="234"/>
        <v>0</v>
      </c>
      <c r="BF762" s="144">
        <f t="shared" si="235"/>
        <v>0</v>
      </c>
      <c r="BG762" s="144">
        <f t="shared" si="236"/>
        <v>0</v>
      </c>
      <c r="BH762" s="144">
        <f t="shared" si="237"/>
        <v>0</v>
      </c>
      <c r="BI762" s="144">
        <f t="shared" si="238"/>
        <v>0</v>
      </c>
      <c r="BJ762" s="13" t="s">
        <v>144</v>
      </c>
      <c r="BK762" s="144">
        <f t="shared" si="239"/>
        <v>0</v>
      </c>
      <c r="BL762" s="13" t="s">
        <v>397</v>
      </c>
      <c r="BM762" s="143" t="s">
        <v>2556</v>
      </c>
    </row>
    <row r="763" spans="2:65" s="1" customFormat="1" ht="24.2" customHeight="1">
      <c r="B763" s="29"/>
      <c r="C763" s="131" t="s">
        <v>2557</v>
      </c>
      <c r="D763" s="131" t="s">
        <v>139</v>
      </c>
      <c r="E763" s="132" t="s">
        <v>2558</v>
      </c>
      <c r="F763" s="133" t="s">
        <v>2475</v>
      </c>
      <c r="G763" s="134" t="s">
        <v>153</v>
      </c>
      <c r="H763" s="135">
        <v>7</v>
      </c>
      <c r="I763" s="136"/>
      <c r="J763" s="137">
        <f t="shared" si="230"/>
        <v>0</v>
      </c>
      <c r="K763" s="138"/>
      <c r="L763" s="29"/>
      <c r="M763" s="139" t="s">
        <v>1</v>
      </c>
      <c r="N763" s="140" t="s">
        <v>48</v>
      </c>
      <c r="P763" s="141">
        <f t="shared" si="231"/>
        <v>0</v>
      </c>
      <c r="Q763" s="141">
        <v>0</v>
      </c>
      <c r="R763" s="141">
        <f t="shared" si="232"/>
        <v>0</v>
      </c>
      <c r="S763" s="141">
        <v>0</v>
      </c>
      <c r="T763" s="142">
        <f t="shared" si="233"/>
        <v>0</v>
      </c>
      <c r="AR763" s="143" t="s">
        <v>397</v>
      </c>
      <c r="AT763" s="143" t="s">
        <v>139</v>
      </c>
      <c r="AU763" s="143" t="s">
        <v>144</v>
      </c>
      <c r="AY763" s="13" t="s">
        <v>137</v>
      </c>
      <c r="BE763" s="144">
        <f t="shared" si="234"/>
        <v>0</v>
      </c>
      <c r="BF763" s="144">
        <f t="shared" si="235"/>
        <v>0</v>
      </c>
      <c r="BG763" s="144">
        <f t="shared" si="236"/>
        <v>0</v>
      </c>
      <c r="BH763" s="144">
        <f t="shared" si="237"/>
        <v>0</v>
      </c>
      <c r="BI763" s="144">
        <f t="shared" si="238"/>
        <v>0</v>
      </c>
      <c r="BJ763" s="13" t="s">
        <v>144</v>
      </c>
      <c r="BK763" s="144">
        <f t="shared" si="239"/>
        <v>0</v>
      </c>
      <c r="BL763" s="13" t="s">
        <v>397</v>
      </c>
      <c r="BM763" s="143" t="s">
        <v>2559</v>
      </c>
    </row>
    <row r="764" spans="2:65" s="1" customFormat="1" ht="24.2" customHeight="1">
      <c r="B764" s="29"/>
      <c r="C764" s="131" t="s">
        <v>2560</v>
      </c>
      <c r="D764" s="131" t="s">
        <v>139</v>
      </c>
      <c r="E764" s="132" t="s">
        <v>2561</v>
      </c>
      <c r="F764" s="133" t="s">
        <v>2562</v>
      </c>
      <c r="G764" s="134" t="s">
        <v>354</v>
      </c>
      <c r="H764" s="135">
        <v>390</v>
      </c>
      <c r="I764" s="136"/>
      <c r="J764" s="137">
        <f t="shared" si="230"/>
        <v>0</v>
      </c>
      <c r="K764" s="138"/>
      <c r="L764" s="29"/>
      <c r="M764" s="139" t="s">
        <v>1</v>
      </c>
      <c r="N764" s="140" t="s">
        <v>48</v>
      </c>
      <c r="P764" s="141">
        <f t="shared" si="231"/>
        <v>0</v>
      </c>
      <c r="Q764" s="141">
        <v>0</v>
      </c>
      <c r="R764" s="141">
        <f t="shared" si="232"/>
        <v>0</v>
      </c>
      <c r="S764" s="141">
        <v>0</v>
      </c>
      <c r="T764" s="142">
        <f t="shared" si="233"/>
        <v>0</v>
      </c>
      <c r="AR764" s="143" t="s">
        <v>397</v>
      </c>
      <c r="AT764" s="143" t="s">
        <v>139</v>
      </c>
      <c r="AU764" s="143" t="s">
        <v>144</v>
      </c>
      <c r="AY764" s="13" t="s">
        <v>137</v>
      </c>
      <c r="BE764" s="144">
        <f t="shared" si="234"/>
        <v>0</v>
      </c>
      <c r="BF764" s="144">
        <f t="shared" si="235"/>
        <v>0</v>
      </c>
      <c r="BG764" s="144">
        <f t="shared" si="236"/>
        <v>0</v>
      </c>
      <c r="BH764" s="144">
        <f t="shared" si="237"/>
        <v>0</v>
      </c>
      <c r="BI764" s="144">
        <f t="shared" si="238"/>
        <v>0</v>
      </c>
      <c r="BJ764" s="13" t="s">
        <v>144</v>
      </c>
      <c r="BK764" s="144">
        <f t="shared" si="239"/>
        <v>0</v>
      </c>
      <c r="BL764" s="13" t="s">
        <v>397</v>
      </c>
      <c r="BM764" s="143" t="s">
        <v>2563</v>
      </c>
    </row>
    <row r="765" spans="2:65" s="1" customFormat="1" ht="24.2" customHeight="1">
      <c r="B765" s="29"/>
      <c r="C765" s="131" t="s">
        <v>2564</v>
      </c>
      <c r="D765" s="131" t="s">
        <v>139</v>
      </c>
      <c r="E765" s="132" t="s">
        <v>2565</v>
      </c>
      <c r="F765" s="133" t="s">
        <v>2479</v>
      </c>
      <c r="G765" s="134" t="s">
        <v>153</v>
      </c>
      <c r="H765" s="135">
        <v>24</v>
      </c>
      <c r="I765" s="136"/>
      <c r="J765" s="137">
        <f t="shared" si="230"/>
        <v>0</v>
      </c>
      <c r="K765" s="138"/>
      <c r="L765" s="29"/>
      <c r="M765" s="139" t="s">
        <v>1</v>
      </c>
      <c r="N765" s="140" t="s">
        <v>48</v>
      </c>
      <c r="P765" s="141">
        <f t="shared" si="231"/>
        <v>0</v>
      </c>
      <c r="Q765" s="141">
        <v>0</v>
      </c>
      <c r="R765" s="141">
        <f t="shared" si="232"/>
        <v>0</v>
      </c>
      <c r="S765" s="141">
        <v>0</v>
      </c>
      <c r="T765" s="142">
        <f t="shared" si="233"/>
        <v>0</v>
      </c>
      <c r="AR765" s="143" t="s">
        <v>397</v>
      </c>
      <c r="AT765" s="143" t="s">
        <v>139</v>
      </c>
      <c r="AU765" s="143" t="s">
        <v>144</v>
      </c>
      <c r="AY765" s="13" t="s">
        <v>137</v>
      </c>
      <c r="BE765" s="144">
        <f t="shared" si="234"/>
        <v>0</v>
      </c>
      <c r="BF765" s="144">
        <f t="shared" si="235"/>
        <v>0</v>
      </c>
      <c r="BG765" s="144">
        <f t="shared" si="236"/>
        <v>0</v>
      </c>
      <c r="BH765" s="144">
        <f t="shared" si="237"/>
        <v>0</v>
      </c>
      <c r="BI765" s="144">
        <f t="shared" si="238"/>
        <v>0</v>
      </c>
      <c r="BJ765" s="13" t="s">
        <v>144</v>
      </c>
      <c r="BK765" s="144">
        <f t="shared" si="239"/>
        <v>0</v>
      </c>
      <c r="BL765" s="13" t="s">
        <v>397</v>
      </c>
      <c r="BM765" s="143" t="s">
        <v>2566</v>
      </c>
    </row>
    <row r="766" spans="2:65" s="1" customFormat="1" ht="24.2" customHeight="1">
      <c r="B766" s="29"/>
      <c r="C766" s="131" t="s">
        <v>2567</v>
      </c>
      <c r="D766" s="131" t="s">
        <v>139</v>
      </c>
      <c r="E766" s="132" t="s">
        <v>2568</v>
      </c>
      <c r="F766" s="133" t="s">
        <v>2409</v>
      </c>
      <c r="G766" s="134" t="s">
        <v>153</v>
      </c>
      <c r="H766" s="135">
        <v>1</v>
      </c>
      <c r="I766" s="136"/>
      <c r="J766" s="137">
        <f t="shared" si="230"/>
        <v>0</v>
      </c>
      <c r="K766" s="138"/>
      <c r="L766" s="29"/>
      <c r="M766" s="139" t="s">
        <v>1</v>
      </c>
      <c r="N766" s="140" t="s">
        <v>48</v>
      </c>
      <c r="P766" s="141">
        <f t="shared" si="231"/>
        <v>0</v>
      </c>
      <c r="Q766" s="141">
        <v>0</v>
      </c>
      <c r="R766" s="141">
        <f t="shared" si="232"/>
        <v>0</v>
      </c>
      <c r="S766" s="141">
        <v>0</v>
      </c>
      <c r="T766" s="142">
        <f t="shared" si="233"/>
        <v>0</v>
      </c>
      <c r="AR766" s="143" t="s">
        <v>397</v>
      </c>
      <c r="AT766" s="143" t="s">
        <v>139</v>
      </c>
      <c r="AU766" s="143" t="s">
        <v>144</v>
      </c>
      <c r="AY766" s="13" t="s">
        <v>137</v>
      </c>
      <c r="BE766" s="144">
        <f t="shared" si="234"/>
        <v>0</v>
      </c>
      <c r="BF766" s="144">
        <f t="shared" si="235"/>
        <v>0</v>
      </c>
      <c r="BG766" s="144">
        <f t="shared" si="236"/>
        <v>0</v>
      </c>
      <c r="BH766" s="144">
        <f t="shared" si="237"/>
        <v>0</v>
      </c>
      <c r="BI766" s="144">
        <f t="shared" si="238"/>
        <v>0</v>
      </c>
      <c r="BJ766" s="13" t="s">
        <v>144</v>
      </c>
      <c r="BK766" s="144">
        <f t="shared" si="239"/>
        <v>0</v>
      </c>
      <c r="BL766" s="13" t="s">
        <v>397</v>
      </c>
      <c r="BM766" s="143" t="s">
        <v>2569</v>
      </c>
    </row>
    <row r="767" spans="2:65" s="1" customFormat="1" ht="24.2" customHeight="1">
      <c r="B767" s="29"/>
      <c r="C767" s="131" t="s">
        <v>2570</v>
      </c>
      <c r="D767" s="131" t="s">
        <v>139</v>
      </c>
      <c r="E767" s="132" t="s">
        <v>2571</v>
      </c>
      <c r="F767" s="133" t="s">
        <v>2486</v>
      </c>
      <c r="G767" s="134" t="s">
        <v>1644</v>
      </c>
      <c r="H767" s="135">
        <v>10</v>
      </c>
      <c r="I767" s="136"/>
      <c r="J767" s="137">
        <f t="shared" si="230"/>
        <v>0</v>
      </c>
      <c r="K767" s="138"/>
      <c r="L767" s="29"/>
      <c r="M767" s="139" t="s">
        <v>1</v>
      </c>
      <c r="N767" s="140" t="s">
        <v>48</v>
      </c>
      <c r="P767" s="141">
        <f t="shared" si="231"/>
        <v>0</v>
      </c>
      <c r="Q767" s="141">
        <v>0</v>
      </c>
      <c r="R767" s="141">
        <f t="shared" si="232"/>
        <v>0</v>
      </c>
      <c r="S767" s="141">
        <v>0</v>
      </c>
      <c r="T767" s="142">
        <f t="shared" si="233"/>
        <v>0</v>
      </c>
      <c r="AR767" s="143" t="s">
        <v>397</v>
      </c>
      <c r="AT767" s="143" t="s">
        <v>139</v>
      </c>
      <c r="AU767" s="143" t="s">
        <v>144</v>
      </c>
      <c r="AY767" s="13" t="s">
        <v>137</v>
      </c>
      <c r="BE767" s="144">
        <f t="shared" si="234"/>
        <v>0</v>
      </c>
      <c r="BF767" s="144">
        <f t="shared" si="235"/>
        <v>0</v>
      </c>
      <c r="BG767" s="144">
        <f t="shared" si="236"/>
        <v>0</v>
      </c>
      <c r="BH767" s="144">
        <f t="shared" si="237"/>
        <v>0</v>
      </c>
      <c r="BI767" s="144">
        <f t="shared" si="238"/>
        <v>0</v>
      </c>
      <c r="BJ767" s="13" t="s">
        <v>144</v>
      </c>
      <c r="BK767" s="144">
        <f t="shared" si="239"/>
        <v>0</v>
      </c>
      <c r="BL767" s="13" t="s">
        <v>397</v>
      </c>
      <c r="BM767" s="143" t="s">
        <v>2572</v>
      </c>
    </row>
    <row r="768" spans="2:65" s="1" customFormat="1" ht="24.2" customHeight="1">
      <c r="B768" s="29"/>
      <c r="C768" s="131" t="s">
        <v>2573</v>
      </c>
      <c r="D768" s="131" t="s">
        <v>139</v>
      </c>
      <c r="E768" s="132" t="s">
        <v>2574</v>
      </c>
      <c r="F768" s="133" t="s">
        <v>2333</v>
      </c>
      <c r="G768" s="134" t="s">
        <v>458</v>
      </c>
      <c r="H768" s="156"/>
      <c r="I768" s="136"/>
      <c r="J768" s="137">
        <f t="shared" si="230"/>
        <v>0</v>
      </c>
      <c r="K768" s="138"/>
      <c r="L768" s="29"/>
      <c r="M768" s="139" t="s">
        <v>1</v>
      </c>
      <c r="N768" s="140" t="s">
        <v>48</v>
      </c>
      <c r="P768" s="141">
        <f t="shared" si="231"/>
        <v>0</v>
      </c>
      <c r="Q768" s="141">
        <v>0</v>
      </c>
      <c r="R768" s="141">
        <f t="shared" si="232"/>
        <v>0</v>
      </c>
      <c r="S768" s="141">
        <v>0</v>
      </c>
      <c r="T768" s="142">
        <f t="shared" si="233"/>
        <v>0</v>
      </c>
      <c r="AR768" s="143" t="s">
        <v>397</v>
      </c>
      <c r="AT768" s="143" t="s">
        <v>139</v>
      </c>
      <c r="AU768" s="143" t="s">
        <v>144</v>
      </c>
      <c r="AY768" s="13" t="s">
        <v>137</v>
      </c>
      <c r="BE768" s="144">
        <f t="shared" si="234"/>
        <v>0</v>
      </c>
      <c r="BF768" s="144">
        <f t="shared" si="235"/>
        <v>0</v>
      </c>
      <c r="BG768" s="144">
        <f t="shared" si="236"/>
        <v>0</v>
      </c>
      <c r="BH768" s="144">
        <f t="shared" si="237"/>
        <v>0</v>
      </c>
      <c r="BI768" s="144">
        <f t="shared" si="238"/>
        <v>0</v>
      </c>
      <c r="BJ768" s="13" t="s">
        <v>144</v>
      </c>
      <c r="BK768" s="144">
        <f t="shared" si="239"/>
        <v>0</v>
      </c>
      <c r="BL768" s="13" t="s">
        <v>397</v>
      </c>
      <c r="BM768" s="143" t="s">
        <v>2575</v>
      </c>
    </row>
    <row r="769" spans="2:65" s="1" customFormat="1" ht="24.2" customHeight="1">
      <c r="B769" s="29"/>
      <c r="C769" s="131" t="s">
        <v>2576</v>
      </c>
      <c r="D769" s="131" t="s">
        <v>139</v>
      </c>
      <c r="E769" s="132" t="s">
        <v>2577</v>
      </c>
      <c r="F769" s="133" t="s">
        <v>2337</v>
      </c>
      <c r="G769" s="134" t="s">
        <v>458</v>
      </c>
      <c r="H769" s="156"/>
      <c r="I769" s="136"/>
      <c r="J769" s="137">
        <f t="shared" si="230"/>
        <v>0</v>
      </c>
      <c r="K769" s="138"/>
      <c r="L769" s="29"/>
      <c r="M769" s="139" t="s">
        <v>1</v>
      </c>
      <c r="N769" s="140" t="s">
        <v>48</v>
      </c>
      <c r="P769" s="141">
        <f t="shared" si="231"/>
        <v>0</v>
      </c>
      <c r="Q769" s="141">
        <v>0</v>
      </c>
      <c r="R769" s="141">
        <f t="shared" si="232"/>
        <v>0</v>
      </c>
      <c r="S769" s="141">
        <v>0</v>
      </c>
      <c r="T769" s="142">
        <f t="shared" si="233"/>
        <v>0</v>
      </c>
      <c r="AR769" s="143" t="s">
        <v>397</v>
      </c>
      <c r="AT769" s="143" t="s">
        <v>139</v>
      </c>
      <c r="AU769" s="143" t="s">
        <v>144</v>
      </c>
      <c r="AY769" s="13" t="s">
        <v>137</v>
      </c>
      <c r="BE769" s="144">
        <f t="shared" si="234"/>
        <v>0</v>
      </c>
      <c r="BF769" s="144">
        <f t="shared" si="235"/>
        <v>0</v>
      </c>
      <c r="BG769" s="144">
        <f t="shared" si="236"/>
        <v>0</v>
      </c>
      <c r="BH769" s="144">
        <f t="shared" si="237"/>
        <v>0</v>
      </c>
      <c r="BI769" s="144">
        <f t="shared" si="238"/>
        <v>0</v>
      </c>
      <c r="BJ769" s="13" t="s">
        <v>144</v>
      </c>
      <c r="BK769" s="144">
        <f t="shared" si="239"/>
        <v>0</v>
      </c>
      <c r="BL769" s="13" t="s">
        <v>397</v>
      </c>
      <c r="BM769" s="143" t="s">
        <v>2578</v>
      </c>
    </row>
    <row r="770" spans="2:65" s="1" customFormat="1" ht="24.2" customHeight="1">
      <c r="B770" s="29"/>
      <c r="C770" s="131" t="s">
        <v>2579</v>
      </c>
      <c r="D770" s="131" t="s">
        <v>139</v>
      </c>
      <c r="E770" s="132" t="s">
        <v>2580</v>
      </c>
      <c r="F770" s="133" t="s">
        <v>2581</v>
      </c>
      <c r="G770" s="134" t="s">
        <v>153</v>
      </c>
      <c r="H770" s="135">
        <v>23</v>
      </c>
      <c r="I770" s="136"/>
      <c r="J770" s="137">
        <f t="shared" si="230"/>
        <v>0</v>
      </c>
      <c r="K770" s="138"/>
      <c r="L770" s="29"/>
      <c r="M770" s="139" t="s">
        <v>1</v>
      </c>
      <c r="N770" s="140" t="s">
        <v>48</v>
      </c>
      <c r="P770" s="141">
        <f t="shared" si="231"/>
        <v>0</v>
      </c>
      <c r="Q770" s="141">
        <v>0</v>
      </c>
      <c r="R770" s="141">
        <f t="shared" si="232"/>
        <v>0</v>
      </c>
      <c r="S770" s="141">
        <v>0</v>
      </c>
      <c r="T770" s="142">
        <f t="shared" si="233"/>
        <v>0</v>
      </c>
      <c r="AR770" s="143" t="s">
        <v>397</v>
      </c>
      <c r="AT770" s="143" t="s">
        <v>139</v>
      </c>
      <c r="AU770" s="143" t="s">
        <v>144</v>
      </c>
      <c r="AY770" s="13" t="s">
        <v>137</v>
      </c>
      <c r="BE770" s="144">
        <f t="shared" si="234"/>
        <v>0</v>
      </c>
      <c r="BF770" s="144">
        <f t="shared" si="235"/>
        <v>0</v>
      </c>
      <c r="BG770" s="144">
        <f t="shared" si="236"/>
        <v>0</v>
      </c>
      <c r="BH770" s="144">
        <f t="shared" si="237"/>
        <v>0</v>
      </c>
      <c r="BI770" s="144">
        <f t="shared" si="238"/>
        <v>0</v>
      </c>
      <c r="BJ770" s="13" t="s">
        <v>144</v>
      </c>
      <c r="BK770" s="144">
        <f t="shared" si="239"/>
        <v>0</v>
      </c>
      <c r="BL770" s="13" t="s">
        <v>397</v>
      </c>
      <c r="BM770" s="143" t="s">
        <v>2582</v>
      </c>
    </row>
    <row r="771" spans="2:65" s="1" customFormat="1" ht="24.2" customHeight="1">
      <c r="B771" s="29"/>
      <c r="C771" s="131" t="s">
        <v>2583</v>
      </c>
      <c r="D771" s="131" t="s">
        <v>139</v>
      </c>
      <c r="E771" s="132" t="s">
        <v>2584</v>
      </c>
      <c r="F771" s="133" t="s">
        <v>2585</v>
      </c>
      <c r="G771" s="134" t="s">
        <v>153</v>
      </c>
      <c r="H771" s="135">
        <v>7</v>
      </c>
      <c r="I771" s="136"/>
      <c r="J771" s="137">
        <f t="shared" ref="J771:J802" si="240">ROUND(I771*H771,2)</f>
        <v>0</v>
      </c>
      <c r="K771" s="138"/>
      <c r="L771" s="29"/>
      <c r="M771" s="139" t="s">
        <v>1</v>
      </c>
      <c r="N771" s="140" t="s">
        <v>48</v>
      </c>
      <c r="P771" s="141">
        <f t="shared" ref="P771:P802" si="241">O771*H771</f>
        <v>0</v>
      </c>
      <c r="Q771" s="141">
        <v>0</v>
      </c>
      <c r="R771" s="141">
        <f t="shared" ref="R771:R802" si="242">Q771*H771</f>
        <v>0</v>
      </c>
      <c r="S771" s="141">
        <v>0</v>
      </c>
      <c r="T771" s="142">
        <f t="shared" ref="T771:T802" si="243">S771*H771</f>
        <v>0</v>
      </c>
      <c r="AR771" s="143" t="s">
        <v>397</v>
      </c>
      <c r="AT771" s="143" t="s">
        <v>139</v>
      </c>
      <c r="AU771" s="143" t="s">
        <v>144</v>
      </c>
      <c r="AY771" s="13" t="s">
        <v>137</v>
      </c>
      <c r="BE771" s="144">
        <f t="shared" ref="BE771:BE802" si="244">IF(N771="základná",J771,0)</f>
        <v>0</v>
      </c>
      <c r="BF771" s="144">
        <f t="shared" ref="BF771:BF802" si="245">IF(N771="znížená",J771,0)</f>
        <v>0</v>
      </c>
      <c r="BG771" s="144">
        <f t="shared" ref="BG771:BG802" si="246">IF(N771="zákl. prenesená",J771,0)</f>
        <v>0</v>
      </c>
      <c r="BH771" s="144">
        <f t="shared" ref="BH771:BH802" si="247">IF(N771="zníž. prenesená",J771,0)</f>
        <v>0</v>
      </c>
      <c r="BI771" s="144">
        <f t="shared" ref="BI771:BI802" si="248">IF(N771="nulová",J771,0)</f>
        <v>0</v>
      </c>
      <c r="BJ771" s="13" t="s">
        <v>144</v>
      </c>
      <c r="BK771" s="144">
        <f t="shared" ref="BK771:BK802" si="249">ROUND(I771*H771,2)</f>
        <v>0</v>
      </c>
      <c r="BL771" s="13" t="s">
        <v>397</v>
      </c>
      <c r="BM771" s="143" t="s">
        <v>2586</v>
      </c>
    </row>
    <row r="772" spans="2:65" s="1" customFormat="1" ht="24.2" customHeight="1">
      <c r="B772" s="29"/>
      <c r="C772" s="131" t="s">
        <v>2587</v>
      </c>
      <c r="D772" s="131" t="s">
        <v>139</v>
      </c>
      <c r="E772" s="132" t="s">
        <v>2588</v>
      </c>
      <c r="F772" s="133" t="s">
        <v>2589</v>
      </c>
      <c r="G772" s="134" t="s">
        <v>153</v>
      </c>
      <c r="H772" s="135">
        <v>1</v>
      </c>
      <c r="I772" s="136"/>
      <c r="J772" s="137">
        <f t="shared" si="240"/>
        <v>0</v>
      </c>
      <c r="K772" s="138"/>
      <c r="L772" s="29"/>
      <c r="M772" s="139" t="s">
        <v>1</v>
      </c>
      <c r="N772" s="140" t="s">
        <v>48</v>
      </c>
      <c r="P772" s="141">
        <f t="shared" si="241"/>
        <v>0</v>
      </c>
      <c r="Q772" s="141">
        <v>0</v>
      </c>
      <c r="R772" s="141">
        <f t="shared" si="242"/>
        <v>0</v>
      </c>
      <c r="S772" s="141">
        <v>0</v>
      </c>
      <c r="T772" s="142">
        <f t="shared" si="243"/>
        <v>0</v>
      </c>
      <c r="AR772" s="143" t="s">
        <v>397</v>
      </c>
      <c r="AT772" s="143" t="s">
        <v>139</v>
      </c>
      <c r="AU772" s="143" t="s">
        <v>144</v>
      </c>
      <c r="AY772" s="13" t="s">
        <v>137</v>
      </c>
      <c r="BE772" s="144">
        <f t="shared" si="244"/>
        <v>0</v>
      </c>
      <c r="BF772" s="144">
        <f t="shared" si="245"/>
        <v>0</v>
      </c>
      <c r="BG772" s="144">
        <f t="shared" si="246"/>
        <v>0</v>
      </c>
      <c r="BH772" s="144">
        <f t="shared" si="247"/>
        <v>0</v>
      </c>
      <c r="BI772" s="144">
        <f t="shared" si="248"/>
        <v>0</v>
      </c>
      <c r="BJ772" s="13" t="s">
        <v>144</v>
      </c>
      <c r="BK772" s="144">
        <f t="shared" si="249"/>
        <v>0</v>
      </c>
      <c r="BL772" s="13" t="s">
        <v>397</v>
      </c>
      <c r="BM772" s="143" t="s">
        <v>2590</v>
      </c>
    </row>
    <row r="773" spans="2:65" s="1" customFormat="1" ht="24.2" customHeight="1">
      <c r="B773" s="29"/>
      <c r="C773" s="131" t="s">
        <v>2591</v>
      </c>
      <c r="D773" s="131" t="s">
        <v>139</v>
      </c>
      <c r="E773" s="132" t="s">
        <v>2592</v>
      </c>
      <c r="F773" s="133" t="s">
        <v>2593</v>
      </c>
      <c r="G773" s="134" t="s">
        <v>153</v>
      </c>
      <c r="H773" s="135">
        <v>1</v>
      </c>
      <c r="I773" s="136"/>
      <c r="J773" s="137">
        <f t="shared" si="240"/>
        <v>0</v>
      </c>
      <c r="K773" s="138"/>
      <c r="L773" s="29"/>
      <c r="M773" s="139" t="s">
        <v>1</v>
      </c>
      <c r="N773" s="140" t="s">
        <v>48</v>
      </c>
      <c r="P773" s="141">
        <f t="shared" si="241"/>
        <v>0</v>
      </c>
      <c r="Q773" s="141">
        <v>0</v>
      </c>
      <c r="R773" s="141">
        <f t="shared" si="242"/>
        <v>0</v>
      </c>
      <c r="S773" s="141">
        <v>0</v>
      </c>
      <c r="T773" s="142">
        <f t="shared" si="243"/>
        <v>0</v>
      </c>
      <c r="AR773" s="143" t="s">
        <v>397</v>
      </c>
      <c r="AT773" s="143" t="s">
        <v>139</v>
      </c>
      <c r="AU773" s="143" t="s">
        <v>144</v>
      </c>
      <c r="AY773" s="13" t="s">
        <v>137</v>
      </c>
      <c r="BE773" s="144">
        <f t="shared" si="244"/>
        <v>0</v>
      </c>
      <c r="BF773" s="144">
        <f t="shared" si="245"/>
        <v>0</v>
      </c>
      <c r="BG773" s="144">
        <f t="shared" si="246"/>
        <v>0</v>
      </c>
      <c r="BH773" s="144">
        <f t="shared" si="247"/>
        <v>0</v>
      </c>
      <c r="BI773" s="144">
        <f t="shared" si="248"/>
        <v>0</v>
      </c>
      <c r="BJ773" s="13" t="s">
        <v>144</v>
      </c>
      <c r="BK773" s="144">
        <f t="shared" si="249"/>
        <v>0</v>
      </c>
      <c r="BL773" s="13" t="s">
        <v>397</v>
      </c>
      <c r="BM773" s="143" t="s">
        <v>2594</v>
      </c>
    </row>
    <row r="774" spans="2:65" s="1" customFormat="1" ht="24.2" customHeight="1">
      <c r="B774" s="29"/>
      <c r="C774" s="131" t="s">
        <v>2595</v>
      </c>
      <c r="D774" s="131" t="s">
        <v>139</v>
      </c>
      <c r="E774" s="132" t="s">
        <v>2596</v>
      </c>
      <c r="F774" s="133" t="s">
        <v>2597</v>
      </c>
      <c r="G774" s="134" t="s">
        <v>153</v>
      </c>
      <c r="H774" s="135">
        <v>1</v>
      </c>
      <c r="I774" s="136"/>
      <c r="J774" s="137">
        <f t="shared" si="240"/>
        <v>0</v>
      </c>
      <c r="K774" s="138"/>
      <c r="L774" s="29"/>
      <c r="M774" s="139" t="s">
        <v>1</v>
      </c>
      <c r="N774" s="140" t="s">
        <v>48</v>
      </c>
      <c r="P774" s="141">
        <f t="shared" si="241"/>
        <v>0</v>
      </c>
      <c r="Q774" s="141">
        <v>0</v>
      </c>
      <c r="R774" s="141">
        <f t="shared" si="242"/>
        <v>0</v>
      </c>
      <c r="S774" s="141">
        <v>0</v>
      </c>
      <c r="T774" s="142">
        <f t="shared" si="243"/>
        <v>0</v>
      </c>
      <c r="AR774" s="143" t="s">
        <v>397</v>
      </c>
      <c r="AT774" s="143" t="s">
        <v>139</v>
      </c>
      <c r="AU774" s="143" t="s">
        <v>144</v>
      </c>
      <c r="AY774" s="13" t="s">
        <v>137</v>
      </c>
      <c r="BE774" s="144">
        <f t="shared" si="244"/>
        <v>0</v>
      </c>
      <c r="BF774" s="144">
        <f t="shared" si="245"/>
        <v>0</v>
      </c>
      <c r="BG774" s="144">
        <f t="shared" si="246"/>
        <v>0</v>
      </c>
      <c r="BH774" s="144">
        <f t="shared" si="247"/>
        <v>0</v>
      </c>
      <c r="BI774" s="144">
        <f t="shared" si="248"/>
        <v>0</v>
      </c>
      <c r="BJ774" s="13" t="s">
        <v>144</v>
      </c>
      <c r="BK774" s="144">
        <f t="shared" si="249"/>
        <v>0</v>
      </c>
      <c r="BL774" s="13" t="s">
        <v>397</v>
      </c>
      <c r="BM774" s="143" t="s">
        <v>2598</v>
      </c>
    </row>
    <row r="775" spans="2:65" s="1" customFormat="1" ht="24.2" customHeight="1">
      <c r="B775" s="29"/>
      <c r="C775" s="131" t="s">
        <v>2599</v>
      </c>
      <c r="D775" s="131" t="s">
        <v>139</v>
      </c>
      <c r="E775" s="132" t="s">
        <v>2600</v>
      </c>
      <c r="F775" s="133" t="s">
        <v>2601</v>
      </c>
      <c r="G775" s="134" t="s">
        <v>153</v>
      </c>
      <c r="H775" s="135">
        <v>2</v>
      </c>
      <c r="I775" s="136"/>
      <c r="J775" s="137">
        <f t="shared" si="240"/>
        <v>0</v>
      </c>
      <c r="K775" s="138"/>
      <c r="L775" s="29"/>
      <c r="M775" s="139" t="s">
        <v>1</v>
      </c>
      <c r="N775" s="140" t="s">
        <v>48</v>
      </c>
      <c r="P775" s="141">
        <f t="shared" si="241"/>
        <v>0</v>
      </c>
      <c r="Q775" s="141">
        <v>0</v>
      </c>
      <c r="R775" s="141">
        <f t="shared" si="242"/>
        <v>0</v>
      </c>
      <c r="S775" s="141">
        <v>0</v>
      </c>
      <c r="T775" s="142">
        <f t="shared" si="243"/>
        <v>0</v>
      </c>
      <c r="AR775" s="143" t="s">
        <v>397</v>
      </c>
      <c r="AT775" s="143" t="s">
        <v>139</v>
      </c>
      <c r="AU775" s="143" t="s">
        <v>144</v>
      </c>
      <c r="AY775" s="13" t="s">
        <v>137</v>
      </c>
      <c r="BE775" s="144">
        <f t="shared" si="244"/>
        <v>0</v>
      </c>
      <c r="BF775" s="144">
        <f t="shared" si="245"/>
        <v>0</v>
      </c>
      <c r="BG775" s="144">
        <f t="shared" si="246"/>
        <v>0</v>
      </c>
      <c r="BH775" s="144">
        <f t="shared" si="247"/>
        <v>0</v>
      </c>
      <c r="BI775" s="144">
        <f t="shared" si="248"/>
        <v>0</v>
      </c>
      <c r="BJ775" s="13" t="s">
        <v>144</v>
      </c>
      <c r="BK775" s="144">
        <f t="shared" si="249"/>
        <v>0</v>
      </c>
      <c r="BL775" s="13" t="s">
        <v>397</v>
      </c>
      <c r="BM775" s="143" t="s">
        <v>2602</v>
      </c>
    </row>
    <row r="776" spans="2:65" s="1" customFormat="1" ht="24.2" customHeight="1">
      <c r="B776" s="29"/>
      <c r="C776" s="131" t="s">
        <v>2603</v>
      </c>
      <c r="D776" s="131" t="s">
        <v>139</v>
      </c>
      <c r="E776" s="132" t="s">
        <v>2604</v>
      </c>
      <c r="F776" s="133" t="s">
        <v>2605</v>
      </c>
      <c r="G776" s="134" t="s">
        <v>354</v>
      </c>
      <c r="H776" s="135">
        <v>310</v>
      </c>
      <c r="I776" s="136"/>
      <c r="J776" s="137">
        <f t="shared" si="240"/>
        <v>0</v>
      </c>
      <c r="K776" s="138"/>
      <c r="L776" s="29"/>
      <c r="M776" s="139" t="s">
        <v>1</v>
      </c>
      <c r="N776" s="140" t="s">
        <v>48</v>
      </c>
      <c r="P776" s="141">
        <f t="shared" si="241"/>
        <v>0</v>
      </c>
      <c r="Q776" s="141">
        <v>0</v>
      </c>
      <c r="R776" s="141">
        <f t="shared" si="242"/>
        <v>0</v>
      </c>
      <c r="S776" s="141">
        <v>0</v>
      </c>
      <c r="T776" s="142">
        <f t="shared" si="243"/>
        <v>0</v>
      </c>
      <c r="AR776" s="143" t="s">
        <v>397</v>
      </c>
      <c r="AT776" s="143" t="s">
        <v>139</v>
      </c>
      <c r="AU776" s="143" t="s">
        <v>144</v>
      </c>
      <c r="AY776" s="13" t="s">
        <v>137</v>
      </c>
      <c r="BE776" s="144">
        <f t="shared" si="244"/>
        <v>0</v>
      </c>
      <c r="BF776" s="144">
        <f t="shared" si="245"/>
        <v>0</v>
      </c>
      <c r="BG776" s="144">
        <f t="shared" si="246"/>
        <v>0</v>
      </c>
      <c r="BH776" s="144">
        <f t="shared" si="247"/>
        <v>0</v>
      </c>
      <c r="BI776" s="144">
        <f t="shared" si="248"/>
        <v>0</v>
      </c>
      <c r="BJ776" s="13" t="s">
        <v>144</v>
      </c>
      <c r="BK776" s="144">
        <f t="shared" si="249"/>
        <v>0</v>
      </c>
      <c r="BL776" s="13" t="s">
        <v>397</v>
      </c>
      <c r="BM776" s="143" t="s">
        <v>2606</v>
      </c>
    </row>
    <row r="777" spans="2:65" s="1" customFormat="1" ht="24.2" customHeight="1">
      <c r="B777" s="29"/>
      <c r="C777" s="131" t="s">
        <v>2607</v>
      </c>
      <c r="D777" s="131" t="s">
        <v>139</v>
      </c>
      <c r="E777" s="132" t="s">
        <v>2608</v>
      </c>
      <c r="F777" s="133" t="s">
        <v>2609</v>
      </c>
      <c r="G777" s="134" t="s">
        <v>153</v>
      </c>
      <c r="H777" s="135">
        <v>8</v>
      </c>
      <c r="I777" s="136"/>
      <c r="J777" s="137">
        <f t="shared" si="240"/>
        <v>0</v>
      </c>
      <c r="K777" s="138"/>
      <c r="L777" s="29"/>
      <c r="M777" s="139" t="s">
        <v>1</v>
      </c>
      <c r="N777" s="140" t="s">
        <v>48</v>
      </c>
      <c r="P777" s="141">
        <f t="shared" si="241"/>
        <v>0</v>
      </c>
      <c r="Q777" s="141">
        <v>0</v>
      </c>
      <c r="R777" s="141">
        <f t="shared" si="242"/>
        <v>0</v>
      </c>
      <c r="S777" s="141">
        <v>0</v>
      </c>
      <c r="T777" s="142">
        <f t="shared" si="243"/>
        <v>0</v>
      </c>
      <c r="AR777" s="143" t="s">
        <v>397</v>
      </c>
      <c r="AT777" s="143" t="s">
        <v>139</v>
      </c>
      <c r="AU777" s="143" t="s">
        <v>144</v>
      </c>
      <c r="AY777" s="13" t="s">
        <v>137</v>
      </c>
      <c r="BE777" s="144">
        <f t="shared" si="244"/>
        <v>0</v>
      </c>
      <c r="BF777" s="144">
        <f t="shared" si="245"/>
        <v>0</v>
      </c>
      <c r="BG777" s="144">
        <f t="shared" si="246"/>
        <v>0</v>
      </c>
      <c r="BH777" s="144">
        <f t="shared" si="247"/>
        <v>0</v>
      </c>
      <c r="BI777" s="144">
        <f t="shared" si="248"/>
        <v>0</v>
      </c>
      <c r="BJ777" s="13" t="s">
        <v>144</v>
      </c>
      <c r="BK777" s="144">
        <f t="shared" si="249"/>
        <v>0</v>
      </c>
      <c r="BL777" s="13" t="s">
        <v>397</v>
      </c>
      <c r="BM777" s="143" t="s">
        <v>2610</v>
      </c>
    </row>
    <row r="778" spans="2:65" s="1" customFormat="1" ht="24.2" customHeight="1">
      <c r="B778" s="29"/>
      <c r="C778" s="131" t="s">
        <v>2611</v>
      </c>
      <c r="D778" s="131" t="s">
        <v>139</v>
      </c>
      <c r="E778" s="132" t="s">
        <v>2612</v>
      </c>
      <c r="F778" s="133" t="s">
        <v>2613</v>
      </c>
      <c r="G778" s="134" t="s">
        <v>354</v>
      </c>
      <c r="H778" s="135">
        <v>260</v>
      </c>
      <c r="I778" s="136"/>
      <c r="J778" s="137">
        <f t="shared" si="240"/>
        <v>0</v>
      </c>
      <c r="K778" s="138"/>
      <c r="L778" s="29"/>
      <c r="M778" s="139" t="s">
        <v>1</v>
      </c>
      <c r="N778" s="140" t="s">
        <v>48</v>
      </c>
      <c r="P778" s="141">
        <f t="shared" si="241"/>
        <v>0</v>
      </c>
      <c r="Q778" s="141">
        <v>0</v>
      </c>
      <c r="R778" s="141">
        <f t="shared" si="242"/>
        <v>0</v>
      </c>
      <c r="S778" s="141">
        <v>0</v>
      </c>
      <c r="T778" s="142">
        <f t="shared" si="243"/>
        <v>0</v>
      </c>
      <c r="AR778" s="143" t="s">
        <v>397</v>
      </c>
      <c r="AT778" s="143" t="s">
        <v>139</v>
      </c>
      <c r="AU778" s="143" t="s">
        <v>144</v>
      </c>
      <c r="AY778" s="13" t="s">
        <v>137</v>
      </c>
      <c r="BE778" s="144">
        <f t="shared" si="244"/>
        <v>0</v>
      </c>
      <c r="BF778" s="144">
        <f t="shared" si="245"/>
        <v>0</v>
      </c>
      <c r="BG778" s="144">
        <f t="shared" si="246"/>
        <v>0</v>
      </c>
      <c r="BH778" s="144">
        <f t="shared" si="247"/>
        <v>0</v>
      </c>
      <c r="BI778" s="144">
        <f t="shared" si="248"/>
        <v>0</v>
      </c>
      <c r="BJ778" s="13" t="s">
        <v>144</v>
      </c>
      <c r="BK778" s="144">
        <f t="shared" si="249"/>
        <v>0</v>
      </c>
      <c r="BL778" s="13" t="s">
        <v>397</v>
      </c>
      <c r="BM778" s="143" t="s">
        <v>2614</v>
      </c>
    </row>
    <row r="779" spans="2:65" s="1" customFormat="1" ht="24.2" customHeight="1">
      <c r="B779" s="29"/>
      <c r="C779" s="131" t="s">
        <v>2615</v>
      </c>
      <c r="D779" s="131" t="s">
        <v>139</v>
      </c>
      <c r="E779" s="132" t="s">
        <v>2616</v>
      </c>
      <c r="F779" s="133" t="s">
        <v>2617</v>
      </c>
      <c r="G779" s="134" t="s">
        <v>2133</v>
      </c>
      <c r="H779" s="135">
        <v>1</v>
      </c>
      <c r="I779" s="136"/>
      <c r="J779" s="137">
        <f t="shared" si="240"/>
        <v>0</v>
      </c>
      <c r="K779" s="138"/>
      <c r="L779" s="29"/>
      <c r="M779" s="139" t="s">
        <v>1</v>
      </c>
      <c r="N779" s="140" t="s">
        <v>48</v>
      </c>
      <c r="P779" s="141">
        <f t="shared" si="241"/>
        <v>0</v>
      </c>
      <c r="Q779" s="141">
        <v>0</v>
      </c>
      <c r="R779" s="141">
        <f t="shared" si="242"/>
        <v>0</v>
      </c>
      <c r="S779" s="141">
        <v>0</v>
      </c>
      <c r="T779" s="142">
        <f t="shared" si="243"/>
        <v>0</v>
      </c>
      <c r="AR779" s="143" t="s">
        <v>397</v>
      </c>
      <c r="AT779" s="143" t="s">
        <v>139</v>
      </c>
      <c r="AU779" s="143" t="s">
        <v>144</v>
      </c>
      <c r="AY779" s="13" t="s">
        <v>137</v>
      </c>
      <c r="BE779" s="144">
        <f t="shared" si="244"/>
        <v>0</v>
      </c>
      <c r="BF779" s="144">
        <f t="shared" si="245"/>
        <v>0</v>
      </c>
      <c r="BG779" s="144">
        <f t="shared" si="246"/>
        <v>0</v>
      </c>
      <c r="BH779" s="144">
        <f t="shared" si="247"/>
        <v>0</v>
      </c>
      <c r="BI779" s="144">
        <f t="shared" si="248"/>
        <v>0</v>
      </c>
      <c r="BJ779" s="13" t="s">
        <v>144</v>
      </c>
      <c r="BK779" s="144">
        <f t="shared" si="249"/>
        <v>0</v>
      </c>
      <c r="BL779" s="13" t="s">
        <v>397</v>
      </c>
      <c r="BM779" s="143" t="s">
        <v>2618</v>
      </c>
    </row>
    <row r="780" spans="2:65" s="1" customFormat="1" ht="24.2" customHeight="1">
      <c r="B780" s="29"/>
      <c r="C780" s="131" t="s">
        <v>2619</v>
      </c>
      <c r="D780" s="131" t="s">
        <v>139</v>
      </c>
      <c r="E780" s="132" t="s">
        <v>2620</v>
      </c>
      <c r="F780" s="133" t="s">
        <v>2333</v>
      </c>
      <c r="G780" s="134" t="s">
        <v>458</v>
      </c>
      <c r="H780" s="156"/>
      <c r="I780" s="136"/>
      <c r="J780" s="137">
        <f t="shared" si="240"/>
        <v>0</v>
      </c>
      <c r="K780" s="138"/>
      <c r="L780" s="29"/>
      <c r="M780" s="139" t="s">
        <v>1</v>
      </c>
      <c r="N780" s="140" t="s">
        <v>48</v>
      </c>
      <c r="P780" s="141">
        <f t="shared" si="241"/>
        <v>0</v>
      </c>
      <c r="Q780" s="141">
        <v>0</v>
      </c>
      <c r="R780" s="141">
        <f t="shared" si="242"/>
        <v>0</v>
      </c>
      <c r="S780" s="141">
        <v>0</v>
      </c>
      <c r="T780" s="142">
        <f t="shared" si="243"/>
        <v>0</v>
      </c>
      <c r="AR780" s="143" t="s">
        <v>397</v>
      </c>
      <c r="AT780" s="143" t="s">
        <v>139</v>
      </c>
      <c r="AU780" s="143" t="s">
        <v>144</v>
      </c>
      <c r="AY780" s="13" t="s">
        <v>137</v>
      </c>
      <c r="BE780" s="144">
        <f t="shared" si="244"/>
        <v>0</v>
      </c>
      <c r="BF780" s="144">
        <f t="shared" si="245"/>
        <v>0</v>
      </c>
      <c r="BG780" s="144">
        <f t="shared" si="246"/>
        <v>0</v>
      </c>
      <c r="BH780" s="144">
        <f t="shared" si="247"/>
        <v>0</v>
      </c>
      <c r="BI780" s="144">
        <f t="shared" si="248"/>
        <v>0</v>
      </c>
      <c r="BJ780" s="13" t="s">
        <v>144</v>
      </c>
      <c r="BK780" s="144">
        <f t="shared" si="249"/>
        <v>0</v>
      </c>
      <c r="BL780" s="13" t="s">
        <v>397</v>
      </c>
      <c r="BM780" s="143" t="s">
        <v>2621</v>
      </c>
    </row>
    <row r="781" spans="2:65" s="1" customFormat="1" ht="24.2" customHeight="1">
      <c r="B781" s="29"/>
      <c r="C781" s="131" t="s">
        <v>2622</v>
      </c>
      <c r="D781" s="131" t="s">
        <v>139</v>
      </c>
      <c r="E781" s="132" t="s">
        <v>2623</v>
      </c>
      <c r="F781" s="133" t="s">
        <v>2337</v>
      </c>
      <c r="G781" s="134" t="s">
        <v>458</v>
      </c>
      <c r="H781" s="156"/>
      <c r="I781" s="136"/>
      <c r="J781" s="137">
        <f t="shared" si="240"/>
        <v>0</v>
      </c>
      <c r="K781" s="138"/>
      <c r="L781" s="29"/>
      <c r="M781" s="139" t="s">
        <v>1</v>
      </c>
      <c r="N781" s="140" t="s">
        <v>48</v>
      </c>
      <c r="P781" s="141">
        <f t="shared" si="241"/>
        <v>0</v>
      </c>
      <c r="Q781" s="141">
        <v>0</v>
      </c>
      <c r="R781" s="141">
        <f t="shared" si="242"/>
        <v>0</v>
      </c>
      <c r="S781" s="141">
        <v>0</v>
      </c>
      <c r="T781" s="142">
        <f t="shared" si="243"/>
        <v>0</v>
      </c>
      <c r="AR781" s="143" t="s">
        <v>397</v>
      </c>
      <c r="AT781" s="143" t="s">
        <v>139</v>
      </c>
      <c r="AU781" s="143" t="s">
        <v>144</v>
      </c>
      <c r="AY781" s="13" t="s">
        <v>137</v>
      </c>
      <c r="BE781" s="144">
        <f t="shared" si="244"/>
        <v>0</v>
      </c>
      <c r="BF781" s="144">
        <f t="shared" si="245"/>
        <v>0</v>
      </c>
      <c r="BG781" s="144">
        <f t="shared" si="246"/>
        <v>0</v>
      </c>
      <c r="BH781" s="144">
        <f t="shared" si="247"/>
        <v>0</v>
      </c>
      <c r="BI781" s="144">
        <f t="shared" si="248"/>
        <v>0</v>
      </c>
      <c r="BJ781" s="13" t="s">
        <v>144</v>
      </c>
      <c r="BK781" s="144">
        <f t="shared" si="249"/>
        <v>0</v>
      </c>
      <c r="BL781" s="13" t="s">
        <v>397</v>
      </c>
      <c r="BM781" s="143" t="s">
        <v>2624</v>
      </c>
    </row>
    <row r="782" spans="2:65" s="1" customFormat="1" ht="24.2" customHeight="1">
      <c r="B782" s="29"/>
      <c r="C782" s="131" t="s">
        <v>2625</v>
      </c>
      <c r="D782" s="131" t="s">
        <v>139</v>
      </c>
      <c r="E782" s="132" t="s">
        <v>2626</v>
      </c>
      <c r="F782" s="133" t="s">
        <v>2627</v>
      </c>
      <c r="G782" s="134" t="s">
        <v>1946</v>
      </c>
      <c r="H782" s="135">
        <v>1</v>
      </c>
      <c r="I782" s="136"/>
      <c r="J782" s="137">
        <f t="shared" si="240"/>
        <v>0</v>
      </c>
      <c r="K782" s="138"/>
      <c r="L782" s="29"/>
      <c r="M782" s="139" t="s">
        <v>1</v>
      </c>
      <c r="N782" s="140" t="s">
        <v>48</v>
      </c>
      <c r="P782" s="141">
        <f t="shared" si="241"/>
        <v>0</v>
      </c>
      <c r="Q782" s="141">
        <v>0</v>
      </c>
      <c r="R782" s="141">
        <f t="shared" si="242"/>
        <v>0</v>
      </c>
      <c r="S782" s="141">
        <v>0</v>
      </c>
      <c r="T782" s="142">
        <f t="shared" si="243"/>
        <v>0</v>
      </c>
      <c r="AR782" s="143" t="s">
        <v>397</v>
      </c>
      <c r="AT782" s="143" t="s">
        <v>139</v>
      </c>
      <c r="AU782" s="143" t="s">
        <v>144</v>
      </c>
      <c r="AY782" s="13" t="s">
        <v>137</v>
      </c>
      <c r="BE782" s="144">
        <f t="shared" si="244"/>
        <v>0</v>
      </c>
      <c r="BF782" s="144">
        <f t="shared" si="245"/>
        <v>0</v>
      </c>
      <c r="BG782" s="144">
        <f t="shared" si="246"/>
        <v>0</v>
      </c>
      <c r="BH782" s="144">
        <f t="shared" si="247"/>
        <v>0</v>
      </c>
      <c r="BI782" s="144">
        <f t="shared" si="248"/>
        <v>0</v>
      </c>
      <c r="BJ782" s="13" t="s">
        <v>144</v>
      </c>
      <c r="BK782" s="144">
        <f t="shared" si="249"/>
        <v>0</v>
      </c>
      <c r="BL782" s="13" t="s">
        <v>397</v>
      </c>
      <c r="BM782" s="143" t="s">
        <v>2628</v>
      </c>
    </row>
    <row r="783" spans="2:65" s="1" customFormat="1" ht="24.2" customHeight="1">
      <c r="B783" s="29"/>
      <c r="C783" s="131" t="s">
        <v>2629</v>
      </c>
      <c r="D783" s="131" t="s">
        <v>139</v>
      </c>
      <c r="E783" s="132" t="s">
        <v>2630</v>
      </c>
      <c r="F783" s="133" t="s">
        <v>2631</v>
      </c>
      <c r="G783" s="134" t="s">
        <v>354</v>
      </c>
      <c r="H783" s="135">
        <v>8</v>
      </c>
      <c r="I783" s="136"/>
      <c r="J783" s="137">
        <f t="shared" si="240"/>
        <v>0</v>
      </c>
      <c r="K783" s="138"/>
      <c r="L783" s="29"/>
      <c r="M783" s="139" t="s">
        <v>1</v>
      </c>
      <c r="N783" s="140" t="s">
        <v>48</v>
      </c>
      <c r="P783" s="141">
        <f t="shared" si="241"/>
        <v>0</v>
      </c>
      <c r="Q783" s="141">
        <v>0</v>
      </c>
      <c r="R783" s="141">
        <f t="shared" si="242"/>
        <v>0</v>
      </c>
      <c r="S783" s="141">
        <v>0</v>
      </c>
      <c r="T783" s="142">
        <f t="shared" si="243"/>
        <v>0</v>
      </c>
      <c r="AR783" s="143" t="s">
        <v>397</v>
      </c>
      <c r="AT783" s="143" t="s">
        <v>139</v>
      </c>
      <c r="AU783" s="143" t="s">
        <v>144</v>
      </c>
      <c r="AY783" s="13" t="s">
        <v>137</v>
      </c>
      <c r="BE783" s="144">
        <f t="shared" si="244"/>
        <v>0</v>
      </c>
      <c r="BF783" s="144">
        <f t="shared" si="245"/>
        <v>0</v>
      </c>
      <c r="BG783" s="144">
        <f t="shared" si="246"/>
        <v>0</v>
      </c>
      <c r="BH783" s="144">
        <f t="shared" si="247"/>
        <v>0</v>
      </c>
      <c r="BI783" s="144">
        <f t="shared" si="248"/>
        <v>0</v>
      </c>
      <c r="BJ783" s="13" t="s">
        <v>144</v>
      </c>
      <c r="BK783" s="144">
        <f t="shared" si="249"/>
        <v>0</v>
      </c>
      <c r="BL783" s="13" t="s">
        <v>397</v>
      </c>
      <c r="BM783" s="143" t="s">
        <v>2632</v>
      </c>
    </row>
    <row r="784" spans="2:65" s="1" customFormat="1" ht="24.2" customHeight="1">
      <c r="B784" s="29"/>
      <c r="C784" s="131" t="s">
        <v>2633</v>
      </c>
      <c r="D784" s="131" t="s">
        <v>139</v>
      </c>
      <c r="E784" s="132" t="s">
        <v>2634</v>
      </c>
      <c r="F784" s="133" t="s">
        <v>2635</v>
      </c>
      <c r="G784" s="134" t="s">
        <v>354</v>
      </c>
      <c r="H784" s="135">
        <v>4.8</v>
      </c>
      <c r="I784" s="136"/>
      <c r="J784" s="137">
        <f t="shared" si="240"/>
        <v>0</v>
      </c>
      <c r="K784" s="138"/>
      <c r="L784" s="29"/>
      <c r="M784" s="139" t="s">
        <v>1</v>
      </c>
      <c r="N784" s="140" t="s">
        <v>48</v>
      </c>
      <c r="P784" s="141">
        <f t="shared" si="241"/>
        <v>0</v>
      </c>
      <c r="Q784" s="141">
        <v>0</v>
      </c>
      <c r="R784" s="141">
        <f t="shared" si="242"/>
        <v>0</v>
      </c>
      <c r="S784" s="141">
        <v>0</v>
      </c>
      <c r="T784" s="142">
        <f t="shared" si="243"/>
        <v>0</v>
      </c>
      <c r="AR784" s="143" t="s">
        <v>397</v>
      </c>
      <c r="AT784" s="143" t="s">
        <v>139</v>
      </c>
      <c r="AU784" s="143" t="s">
        <v>144</v>
      </c>
      <c r="AY784" s="13" t="s">
        <v>137</v>
      </c>
      <c r="BE784" s="144">
        <f t="shared" si="244"/>
        <v>0</v>
      </c>
      <c r="BF784" s="144">
        <f t="shared" si="245"/>
        <v>0</v>
      </c>
      <c r="BG784" s="144">
        <f t="shared" si="246"/>
        <v>0</v>
      </c>
      <c r="BH784" s="144">
        <f t="shared" si="247"/>
        <v>0</v>
      </c>
      <c r="BI784" s="144">
        <f t="shared" si="248"/>
        <v>0</v>
      </c>
      <c r="BJ784" s="13" t="s">
        <v>144</v>
      </c>
      <c r="BK784" s="144">
        <f t="shared" si="249"/>
        <v>0</v>
      </c>
      <c r="BL784" s="13" t="s">
        <v>397</v>
      </c>
      <c r="BM784" s="143" t="s">
        <v>2636</v>
      </c>
    </row>
    <row r="785" spans="2:65" s="1" customFormat="1" ht="24.2" customHeight="1">
      <c r="B785" s="29"/>
      <c r="C785" s="131" t="s">
        <v>2637</v>
      </c>
      <c r="D785" s="131" t="s">
        <v>139</v>
      </c>
      <c r="E785" s="132" t="s">
        <v>2638</v>
      </c>
      <c r="F785" s="133" t="s">
        <v>2639</v>
      </c>
      <c r="G785" s="134" t="s">
        <v>354</v>
      </c>
      <c r="H785" s="135">
        <v>14.4</v>
      </c>
      <c r="I785" s="136"/>
      <c r="J785" s="137">
        <f t="shared" si="240"/>
        <v>0</v>
      </c>
      <c r="K785" s="138"/>
      <c r="L785" s="29"/>
      <c r="M785" s="139" t="s">
        <v>1</v>
      </c>
      <c r="N785" s="140" t="s">
        <v>48</v>
      </c>
      <c r="P785" s="141">
        <f t="shared" si="241"/>
        <v>0</v>
      </c>
      <c r="Q785" s="141">
        <v>0</v>
      </c>
      <c r="R785" s="141">
        <f t="shared" si="242"/>
        <v>0</v>
      </c>
      <c r="S785" s="141">
        <v>0</v>
      </c>
      <c r="T785" s="142">
        <f t="shared" si="243"/>
        <v>0</v>
      </c>
      <c r="AR785" s="143" t="s">
        <v>397</v>
      </c>
      <c r="AT785" s="143" t="s">
        <v>139</v>
      </c>
      <c r="AU785" s="143" t="s">
        <v>144</v>
      </c>
      <c r="AY785" s="13" t="s">
        <v>137</v>
      </c>
      <c r="BE785" s="144">
        <f t="shared" si="244"/>
        <v>0</v>
      </c>
      <c r="BF785" s="144">
        <f t="shared" si="245"/>
        <v>0</v>
      </c>
      <c r="BG785" s="144">
        <f t="shared" si="246"/>
        <v>0</v>
      </c>
      <c r="BH785" s="144">
        <f t="shared" si="247"/>
        <v>0</v>
      </c>
      <c r="BI785" s="144">
        <f t="shared" si="248"/>
        <v>0</v>
      </c>
      <c r="BJ785" s="13" t="s">
        <v>144</v>
      </c>
      <c r="BK785" s="144">
        <f t="shared" si="249"/>
        <v>0</v>
      </c>
      <c r="BL785" s="13" t="s">
        <v>397</v>
      </c>
      <c r="BM785" s="143" t="s">
        <v>2640</v>
      </c>
    </row>
    <row r="786" spans="2:65" s="1" customFormat="1" ht="24.2" customHeight="1">
      <c r="B786" s="29"/>
      <c r="C786" s="131" t="s">
        <v>2641</v>
      </c>
      <c r="D786" s="131" t="s">
        <v>139</v>
      </c>
      <c r="E786" s="132" t="s">
        <v>2642</v>
      </c>
      <c r="F786" s="133" t="s">
        <v>2643</v>
      </c>
      <c r="G786" s="134" t="s">
        <v>354</v>
      </c>
      <c r="H786" s="135">
        <v>2</v>
      </c>
      <c r="I786" s="136"/>
      <c r="J786" s="137">
        <f t="shared" si="240"/>
        <v>0</v>
      </c>
      <c r="K786" s="138"/>
      <c r="L786" s="29"/>
      <c r="M786" s="139" t="s">
        <v>1</v>
      </c>
      <c r="N786" s="140" t="s">
        <v>48</v>
      </c>
      <c r="P786" s="141">
        <f t="shared" si="241"/>
        <v>0</v>
      </c>
      <c r="Q786" s="141">
        <v>0</v>
      </c>
      <c r="R786" s="141">
        <f t="shared" si="242"/>
        <v>0</v>
      </c>
      <c r="S786" s="141">
        <v>0</v>
      </c>
      <c r="T786" s="142">
        <f t="shared" si="243"/>
        <v>0</v>
      </c>
      <c r="AR786" s="143" t="s">
        <v>397</v>
      </c>
      <c r="AT786" s="143" t="s">
        <v>139</v>
      </c>
      <c r="AU786" s="143" t="s">
        <v>144</v>
      </c>
      <c r="AY786" s="13" t="s">
        <v>137</v>
      </c>
      <c r="BE786" s="144">
        <f t="shared" si="244"/>
        <v>0</v>
      </c>
      <c r="BF786" s="144">
        <f t="shared" si="245"/>
        <v>0</v>
      </c>
      <c r="BG786" s="144">
        <f t="shared" si="246"/>
        <v>0</v>
      </c>
      <c r="BH786" s="144">
        <f t="shared" si="247"/>
        <v>0</v>
      </c>
      <c r="BI786" s="144">
        <f t="shared" si="248"/>
        <v>0</v>
      </c>
      <c r="BJ786" s="13" t="s">
        <v>144</v>
      </c>
      <c r="BK786" s="144">
        <f t="shared" si="249"/>
        <v>0</v>
      </c>
      <c r="BL786" s="13" t="s">
        <v>397</v>
      </c>
      <c r="BM786" s="143" t="s">
        <v>2644</v>
      </c>
    </row>
    <row r="787" spans="2:65" s="1" customFormat="1" ht="24.2" customHeight="1">
      <c r="B787" s="29"/>
      <c r="C787" s="131" t="s">
        <v>2645</v>
      </c>
      <c r="D787" s="131" t="s">
        <v>139</v>
      </c>
      <c r="E787" s="132" t="s">
        <v>2646</v>
      </c>
      <c r="F787" s="133" t="s">
        <v>2647</v>
      </c>
      <c r="G787" s="134" t="s">
        <v>153</v>
      </c>
      <c r="H787" s="135">
        <v>10</v>
      </c>
      <c r="I787" s="136"/>
      <c r="J787" s="137">
        <f t="shared" si="240"/>
        <v>0</v>
      </c>
      <c r="K787" s="138"/>
      <c r="L787" s="29"/>
      <c r="M787" s="139" t="s">
        <v>1</v>
      </c>
      <c r="N787" s="140" t="s">
        <v>48</v>
      </c>
      <c r="P787" s="141">
        <f t="shared" si="241"/>
        <v>0</v>
      </c>
      <c r="Q787" s="141">
        <v>0</v>
      </c>
      <c r="R787" s="141">
        <f t="shared" si="242"/>
        <v>0</v>
      </c>
      <c r="S787" s="141">
        <v>0</v>
      </c>
      <c r="T787" s="142">
        <f t="shared" si="243"/>
        <v>0</v>
      </c>
      <c r="AR787" s="143" t="s">
        <v>397</v>
      </c>
      <c r="AT787" s="143" t="s">
        <v>139</v>
      </c>
      <c r="AU787" s="143" t="s">
        <v>144</v>
      </c>
      <c r="AY787" s="13" t="s">
        <v>137</v>
      </c>
      <c r="BE787" s="144">
        <f t="shared" si="244"/>
        <v>0</v>
      </c>
      <c r="BF787" s="144">
        <f t="shared" si="245"/>
        <v>0</v>
      </c>
      <c r="BG787" s="144">
        <f t="shared" si="246"/>
        <v>0</v>
      </c>
      <c r="BH787" s="144">
        <f t="shared" si="247"/>
        <v>0</v>
      </c>
      <c r="BI787" s="144">
        <f t="shared" si="248"/>
        <v>0</v>
      </c>
      <c r="BJ787" s="13" t="s">
        <v>144</v>
      </c>
      <c r="BK787" s="144">
        <f t="shared" si="249"/>
        <v>0</v>
      </c>
      <c r="BL787" s="13" t="s">
        <v>397</v>
      </c>
      <c r="BM787" s="143" t="s">
        <v>2648</v>
      </c>
    </row>
    <row r="788" spans="2:65" s="1" customFormat="1" ht="24.2" customHeight="1">
      <c r="B788" s="29"/>
      <c r="C788" s="131" t="s">
        <v>2649</v>
      </c>
      <c r="D788" s="131" t="s">
        <v>139</v>
      </c>
      <c r="E788" s="132" t="s">
        <v>2650</v>
      </c>
      <c r="F788" s="133" t="s">
        <v>2651</v>
      </c>
      <c r="G788" s="134" t="s">
        <v>153</v>
      </c>
      <c r="H788" s="135">
        <v>10</v>
      </c>
      <c r="I788" s="136"/>
      <c r="J788" s="137">
        <f t="shared" si="240"/>
        <v>0</v>
      </c>
      <c r="K788" s="138"/>
      <c r="L788" s="29"/>
      <c r="M788" s="139" t="s">
        <v>1</v>
      </c>
      <c r="N788" s="140" t="s">
        <v>48</v>
      </c>
      <c r="P788" s="141">
        <f t="shared" si="241"/>
        <v>0</v>
      </c>
      <c r="Q788" s="141">
        <v>0</v>
      </c>
      <c r="R788" s="141">
        <f t="shared" si="242"/>
        <v>0</v>
      </c>
      <c r="S788" s="141">
        <v>0</v>
      </c>
      <c r="T788" s="142">
        <f t="shared" si="243"/>
        <v>0</v>
      </c>
      <c r="AR788" s="143" t="s">
        <v>397</v>
      </c>
      <c r="AT788" s="143" t="s">
        <v>139</v>
      </c>
      <c r="AU788" s="143" t="s">
        <v>144</v>
      </c>
      <c r="AY788" s="13" t="s">
        <v>137</v>
      </c>
      <c r="BE788" s="144">
        <f t="shared" si="244"/>
        <v>0</v>
      </c>
      <c r="BF788" s="144">
        <f t="shared" si="245"/>
        <v>0</v>
      </c>
      <c r="BG788" s="144">
        <f t="shared" si="246"/>
        <v>0</v>
      </c>
      <c r="BH788" s="144">
        <f t="shared" si="247"/>
        <v>0</v>
      </c>
      <c r="BI788" s="144">
        <f t="shared" si="248"/>
        <v>0</v>
      </c>
      <c r="BJ788" s="13" t="s">
        <v>144</v>
      </c>
      <c r="BK788" s="144">
        <f t="shared" si="249"/>
        <v>0</v>
      </c>
      <c r="BL788" s="13" t="s">
        <v>397</v>
      </c>
      <c r="BM788" s="143" t="s">
        <v>2652</v>
      </c>
    </row>
    <row r="789" spans="2:65" s="1" customFormat="1" ht="24.2" customHeight="1">
      <c r="B789" s="29"/>
      <c r="C789" s="131" t="s">
        <v>2653</v>
      </c>
      <c r="D789" s="131" t="s">
        <v>139</v>
      </c>
      <c r="E789" s="132" t="s">
        <v>2654</v>
      </c>
      <c r="F789" s="133" t="s">
        <v>2655</v>
      </c>
      <c r="G789" s="134" t="s">
        <v>153</v>
      </c>
      <c r="H789" s="135">
        <v>2</v>
      </c>
      <c r="I789" s="136"/>
      <c r="J789" s="137">
        <f t="shared" si="240"/>
        <v>0</v>
      </c>
      <c r="K789" s="138"/>
      <c r="L789" s="29"/>
      <c r="M789" s="139" t="s">
        <v>1</v>
      </c>
      <c r="N789" s="140" t="s">
        <v>48</v>
      </c>
      <c r="P789" s="141">
        <f t="shared" si="241"/>
        <v>0</v>
      </c>
      <c r="Q789" s="141">
        <v>0</v>
      </c>
      <c r="R789" s="141">
        <f t="shared" si="242"/>
        <v>0</v>
      </c>
      <c r="S789" s="141">
        <v>0</v>
      </c>
      <c r="T789" s="142">
        <f t="shared" si="243"/>
        <v>0</v>
      </c>
      <c r="AR789" s="143" t="s">
        <v>397</v>
      </c>
      <c r="AT789" s="143" t="s">
        <v>139</v>
      </c>
      <c r="AU789" s="143" t="s">
        <v>144</v>
      </c>
      <c r="AY789" s="13" t="s">
        <v>137</v>
      </c>
      <c r="BE789" s="144">
        <f t="shared" si="244"/>
        <v>0</v>
      </c>
      <c r="BF789" s="144">
        <f t="shared" si="245"/>
        <v>0</v>
      </c>
      <c r="BG789" s="144">
        <f t="shared" si="246"/>
        <v>0</v>
      </c>
      <c r="BH789" s="144">
        <f t="shared" si="247"/>
        <v>0</v>
      </c>
      <c r="BI789" s="144">
        <f t="shared" si="248"/>
        <v>0</v>
      </c>
      <c r="BJ789" s="13" t="s">
        <v>144</v>
      </c>
      <c r="BK789" s="144">
        <f t="shared" si="249"/>
        <v>0</v>
      </c>
      <c r="BL789" s="13" t="s">
        <v>397</v>
      </c>
      <c r="BM789" s="143" t="s">
        <v>2656</v>
      </c>
    </row>
    <row r="790" spans="2:65" s="1" customFormat="1" ht="24.2" customHeight="1">
      <c r="B790" s="29"/>
      <c r="C790" s="131" t="s">
        <v>2657</v>
      </c>
      <c r="D790" s="131" t="s">
        <v>139</v>
      </c>
      <c r="E790" s="132" t="s">
        <v>2658</v>
      </c>
      <c r="F790" s="133" t="s">
        <v>2659</v>
      </c>
      <c r="G790" s="134" t="s">
        <v>153</v>
      </c>
      <c r="H790" s="135">
        <v>5</v>
      </c>
      <c r="I790" s="136"/>
      <c r="J790" s="137">
        <f t="shared" si="240"/>
        <v>0</v>
      </c>
      <c r="K790" s="138"/>
      <c r="L790" s="29"/>
      <c r="M790" s="139" t="s">
        <v>1</v>
      </c>
      <c r="N790" s="140" t="s">
        <v>48</v>
      </c>
      <c r="P790" s="141">
        <f t="shared" si="241"/>
        <v>0</v>
      </c>
      <c r="Q790" s="141">
        <v>0</v>
      </c>
      <c r="R790" s="141">
        <f t="shared" si="242"/>
        <v>0</v>
      </c>
      <c r="S790" s="141">
        <v>0</v>
      </c>
      <c r="T790" s="142">
        <f t="shared" si="243"/>
        <v>0</v>
      </c>
      <c r="AR790" s="143" t="s">
        <v>397</v>
      </c>
      <c r="AT790" s="143" t="s">
        <v>139</v>
      </c>
      <c r="AU790" s="143" t="s">
        <v>144</v>
      </c>
      <c r="AY790" s="13" t="s">
        <v>137</v>
      </c>
      <c r="BE790" s="144">
        <f t="shared" si="244"/>
        <v>0</v>
      </c>
      <c r="BF790" s="144">
        <f t="shared" si="245"/>
        <v>0</v>
      </c>
      <c r="BG790" s="144">
        <f t="shared" si="246"/>
        <v>0</v>
      </c>
      <c r="BH790" s="144">
        <f t="shared" si="247"/>
        <v>0</v>
      </c>
      <c r="BI790" s="144">
        <f t="shared" si="248"/>
        <v>0</v>
      </c>
      <c r="BJ790" s="13" t="s">
        <v>144</v>
      </c>
      <c r="BK790" s="144">
        <f t="shared" si="249"/>
        <v>0</v>
      </c>
      <c r="BL790" s="13" t="s">
        <v>397</v>
      </c>
      <c r="BM790" s="143" t="s">
        <v>2660</v>
      </c>
    </row>
    <row r="791" spans="2:65" s="1" customFormat="1" ht="24.2" customHeight="1">
      <c r="B791" s="29"/>
      <c r="C791" s="131" t="s">
        <v>2661</v>
      </c>
      <c r="D791" s="131" t="s">
        <v>139</v>
      </c>
      <c r="E791" s="132" t="s">
        <v>2662</v>
      </c>
      <c r="F791" s="133" t="s">
        <v>2663</v>
      </c>
      <c r="G791" s="134" t="s">
        <v>153</v>
      </c>
      <c r="H791" s="135">
        <v>10</v>
      </c>
      <c r="I791" s="136"/>
      <c r="J791" s="137">
        <f t="shared" si="240"/>
        <v>0</v>
      </c>
      <c r="K791" s="138"/>
      <c r="L791" s="29"/>
      <c r="M791" s="139" t="s">
        <v>1</v>
      </c>
      <c r="N791" s="140" t="s">
        <v>48</v>
      </c>
      <c r="P791" s="141">
        <f t="shared" si="241"/>
        <v>0</v>
      </c>
      <c r="Q791" s="141">
        <v>0</v>
      </c>
      <c r="R791" s="141">
        <f t="shared" si="242"/>
        <v>0</v>
      </c>
      <c r="S791" s="141">
        <v>0</v>
      </c>
      <c r="T791" s="142">
        <f t="shared" si="243"/>
        <v>0</v>
      </c>
      <c r="AR791" s="143" t="s">
        <v>397</v>
      </c>
      <c r="AT791" s="143" t="s">
        <v>139</v>
      </c>
      <c r="AU791" s="143" t="s">
        <v>144</v>
      </c>
      <c r="AY791" s="13" t="s">
        <v>137</v>
      </c>
      <c r="BE791" s="144">
        <f t="shared" si="244"/>
        <v>0</v>
      </c>
      <c r="BF791" s="144">
        <f t="shared" si="245"/>
        <v>0</v>
      </c>
      <c r="BG791" s="144">
        <f t="shared" si="246"/>
        <v>0</v>
      </c>
      <c r="BH791" s="144">
        <f t="shared" si="247"/>
        <v>0</v>
      </c>
      <c r="BI791" s="144">
        <f t="shared" si="248"/>
        <v>0</v>
      </c>
      <c r="BJ791" s="13" t="s">
        <v>144</v>
      </c>
      <c r="BK791" s="144">
        <f t="shared" si="249"/>
        <v>0</v>
      </c>
      <c r="BL791" s="13" t="s">
        <v>397</v>
      </c>
      <c r="BM791" s="143" t="s">
        <v>2664</v>
      </c>
    </row>
    <row r="792" spans="2:65" s="1" customFormat="1" ht="24.2" customHeight="1">
      <c r="B792" s="29"/>
      <c r="C792" s="131" t="s">
        <v>2665</v>
      </c>
      <c r="D792" s="131" t="s">
        <v>139</v>
      </c>
      <c r="E792" s="132" t="s">
        <v>2666</v>
      </c>
      <c r="F792" s="133" t="s">
        <v>2333</v>
      </c>
      <c r="G792" s="134" t="s">
        <v>458</v>
      </c>
      <c r="H792" s="156"/>
      <c r="I792" s="136"/>
      <c r="J792" s="137">
        <f t="shared" si="240"/>
        <v>0</v>
      </c>
      <c r="K792" s="138"/>
      <c r="L792" s="29"/>
      <c r="M792" s="139" t="s">
        <v>1</v>
      </c>
      <c r="N792" s="140" t="s">
        <v>48</v>
      </c>
      <c r="P792" s="141">
        <f t="shared" si="241"/>
        <v>0</v>
      </c>
      <c r="Q792" s="141">
        <v>0</v>
      </c>
      <c r="R792" s="141">
        <f t="shared" si="242"/>
        <v>0</v>
      </c>
      <c r="S792" s="141">
        <v>0</v>
      </c>
      <c r="T792" s="142">
        <f t="shared" si="243"/>
        <v>0</v>
      </c>
      <c r="AR792" s="143" t="s">
        <v>397</v>
      </c>
      <c r="AT792" s="143" t="s">
        <v>139</v>
      </c>
      <c r="AU792" s="143" t="s">
        <v>144</v>
      </c>
      <c r="AY792" s="13" t="s">
        <v>137</v>
      </c>
      <c r="BE792" s="144">
        <f t="shared" si="244"/>
        <v>0</v>
      </c>
      <c r="BF792" s="144">
        <f t="shared" si="245"/>
        <v>0</v>
      </c>
      <c r="BG792" s="144">
        <f t="shared" si="246"/>
        <v>0</v>
      </c>
      <c r="BH792" s="144">
        <f t="shared" si="247"/>
        <v>0</v>
      </c>
      <c r="BI792" s="144">
        <f t="shared" si="248"/>
        <v>0</v>
      </c>
      <c r="BJ792" s="13" t="s">
        <v>144</v>
      </c>
      <c r="BK792" s="144">
        <f t="shared" si="249"/>
        <v>0</v>
      </c>
      <c r="BL792" s="13" t="s">
        <v>397</v>
      </c>
      <c r="BM792" s="143" t="s">
        <v>2667</v>
      </c>
    </row>
    <row r="793" spans="2:65" s="1" customFormat="1" ht="24.2" customHeight="1">
      <c r="B793" s="29"/>
      <c r="C793" s="131" t="s">
        <v>2668</v>
      </c>
      <c r="D793" s="131" t="s">
        <v>139</v>
      </c>
      <c r="E793" s="132" t="s">
        <v>2669</v>
      </c>
      <c r="F793" s="133" t="s">
        <v>2670</v>
      </c>
      <c r="G793" s="134" t="s">
        <v>1946</v>
      </c>
      <c r="H793" s="135">
        <v>1</v>
      </c>
      <c r="I793" s="136"/>
      <c r="J793" s="137">
        <f t="shared" si="240"/>
        <v>0</v>
      </c>
      <c r="K793" s="138"/>
      <c r="L793" s="29"/>
      <c r="M793" s="139" t="s">
        <v>1</v>
      </c>
      <c r="N793" s="140" t="s">
        <v>48</v>
      </c>
      <c r="P793" s="141">
        <f t="shared" si="241"/>
        <v>0</v>
      </c>
      <c r="Q793" s="141">
        <v>0</v>
      </c>
      <c r="R793" s="141">
        <f t="shared" si="242"/>
        <v>0</v>
      </c>
      <c r="S793" s="141">
        <v>0</v>
      </c>
      <c r="T793" s="142">
        <f t="shared" si="243"/>
        <v>0</v>
      </c>
      <c r="AR793" s="143" t="s">
        <v>397</v>
      </c>
      <c r="AT793" s="143" t="s">
        <v>139</v>
      </c>
      <c r="AU793" s="143" t="s">
        <v>144</v>
      </c>
      <c r="AY793" s="13" t="s">
        <v>137</v>
      </c>
      <c r="BE793" s="144">
        <f t="shared" si="244"/>
        <v>0</v>
      </c>
      <c r="BF793" s="144">
        <f t="shared" si="245"/>
        <v>0</v>
      </c>
      <c r="BG793" s="144">
        <f t="shared" si="246"/>
        <v>0</v>
      </c>
      <c r="BH793" s="144">
        <f t="shared" si="247"/>
        <v>0</v>
      </c>
      <c r="BI793" s="144">
        <f t="shared" si="248"/>
        <v>0</v>
      </c>
      <c r="BJ793" s="13" t="s">
        <v>144</v>
      </c>
      <c r="BK793" s="144">
        <f t="shared" si="249"/>
        <v>0</v>
      </c>
      <c r="BL793" s="13" t="s">
        <v>397</v>
      </c>
      <c r="BM793" s="143" t="s">
        <v>2671</v>
      </c>
    </row>
    <row r="794" spans="2:65" s="1" customFormat="1" ht="24.2" customHeight="1">
      <c r="B794" s="29"/>
      <c r="C794" s="131" t="s">
        <v>2672</v>
      </c>
      <c r="D794" s="131" t="s">
        <v>139</v>
      </c>
      <c r="E794" s="132" t="s">
        <v>2673</v>
      </c>
      <c r="F794" s="133" t="s">
        <v>2674</v>
      </c>
      <c r="G794" s="134" t="s">
        <v>1946</v>
      </c>
      <c r="H794" s="135">
        <v>1</v>
      </c>
      <c r="I794" s="136"/>
      <c r="J794" s="137">
        <f t="shared" si="240"/>
        <v>0</v>
      </c>
      <c r="K794" s="138"/>
      <c r="L794" s="29"/>
      <c r="M794" s="139" t="s">
        <v>1</v>
      </c>
      <c r="N794" s="140" t="s">
        <v>48</v>
      </c>
      <c r="P794" s="141">
        <f t="shared" si="241"/>
        <v>0</v>
      </c>
      <c r="Q794" s="141">
        <v>0</v>
      </c>
      <c r="R794" s="141">
        <f t="shared" si="242"/>
        <v>0</v>
      </c>
      <c r="S794" s="141">
        <v>0</v>
      </c>
      <c r="T794" s="142">
        <f t="shared" si="243"/>
        <v>0</v>
      </c>
      <c r="AR794" s="143" t="s">
        <v>397</v>
      </c>
      <c r="AT794" s="143" t="s">
        <v>139</v>
      </c>
      <c r="AU794" s="143" t="s">
        <v>144</v>
      </c>
      <c r="AY794" s="13" t="s">
        <v>137</v>
      </c>
      <c r="BE794" s="144">
        <f t="shared" si="244"/>
        <v>0</v>
      </c>
      <c r="BF794" s="144">
        <f t="shared" si="245"/>
        <v>0</v>
      </c>
      <c r="BG794" s="144">
        <f t="shared" si="246"/>
        <v>0</v>
      </c>
      <c r="BH794" s="144">
        <f t="shared" si="247"/>
        <v>0</v>
      </c>
      <c r="BI794" s="144">
        <f t="shared" si="248"/>
        <v>0</v>
      </c>
      <c r="BJ794" s="13" t="s">
        <v>144</v>
      </c>
      <c r="BK794" s="144">
        <f t="shared" si="249"/>
        <v>0</v>
      </c>
      <c r="BL794" s="13" t="s">
        <v>397</v>
      </c>
      <c r="BM794" s="143" t="s">
        <v>2675</v>
      </c>
    </row>
    <row r="795" spans="2:65" s="1" customFormat="1" ht="24.2" customHeight="1">
      <c r="B795" s="29"/>
      <c r="C795" s="131" t="s">
        <v>2676</v>
      </c>
      <c r="D795" s="131" t="s">
        <v>139</v>
      </c>
      <c r="E795" s="132" t="s">
        <v>2677</v>
      </c>
      <c r="F795" s="133" t="s">
        <v>2678</v>
      </c>
      <c r="G795" s="134" t="s">
        <v>1946</v>
      </c>
      <c r="H795" s="135">
        <v>2</v>
      </c>
      <c r="I795" s="136"/>
      <c r="J795" s="137">
        <f t="shared" si="240"/>
        <v>0</v>
      </c>
      <c r="K795" s="138"/>
      <c r="L795" s="29"/>
      <c r="M795" s="139" t="s">
        <v>1</v>
      </c>
      <c r="N795" s="140" t="s">
        <v>48</v>
      </c>
      <c r="P795" s="141">
        <f t="shared" si="241"/>
        <v>0</v>
      </c>
      <c r="Q795" s="141">
        <v>0</v>
      </c>
      <c r="R795" s="141">
        <f t="shared" si="242"/>
        <v>0</v>
      </c>
      <c r="S795" s="141">
        <v>0</v>
      </c>
      <c r="T795" s="142">
        <f t="shared" si="243"/>
        <v>0</v>
      </c>
      <c r="AR795" s="143" t="s">
        <v>397</v>
      </c>
      <c r="AT795" s="143" t="s">
        <v>139</v>
      </c>
      <c r="AU795" s="143" t="s">
        <v>144</v>
      </c>
      <c r="AY795" s="13" t="s">
        <v>137</v>
      </c>
      <c r="BE795" s="144">
        <f t="shared" si="244"/>
        <v>0</v>
      </c>
      <c r="BF795" s="144">
        <f t="shared" si="245"/>
        <v>0</v>
      </c>
      <c r="BG795" s="144">
        <f t="shared" si="246"/>
        <v>0</v>
      </c>
      <c r="BH795" s="144">
        <f t="shared" si="247"/>
        <v>0</v>
      </c>
      <c r="BI795" s="144">
        <f t="shared" si="248"/>
        <v>0</v>
      </c>
      <c r="BJ795" s="13" t="s">
        <v>144</v>
      </c>
      <c r="BK795" s="144">
        <f t="shared" si="249"/>
        <v>0</v>
      </c>
      <c r="BL795" s="13" t="s">
        <v>397</v>
      </c>
      <c r="BM795" s="143" t="s">
        <v>2679</v>
      </c>
    </row>
    <row r="796" spans="2:65" s="1" customFormat="1" ht="24.2" customHeight="1">
      <c r="B796" s="29"/>
      <c r="C796" s="131" t="s">
        <v>2680</v>
      </c>
      <c r="D796" s="131" t="s">
        <v>139</v>
      </c>
      <c r="E796" s="132" t="s">
        <v>2681</v>
      </c>
      <c r="F796" s="133" t="s">
        <v>2682</v>
      </c>
      <c r="G796" s="134" t="s">
        <v>1946</v>
      </c>
      <c r="H796" s="135">
        <v>3</v>
      </c>
      <c r="I796" s="136"/>
      <c r="J796" s="137">
        <f t="shared" si="240"/>
        <v>0</v>
      </c>
      <c r="K796" s="138"/>
      <c r="L796" s="29"/>
      <c r="M796" s="139" t="s">
        <v>1</v>
      </c>
      <c r="N796" s="140" t="s">
        <v>48</v>
      </c>
      <c r="P796" s="141">
        <f t="shared" si="241"/>
        <v>0</v>
      </c>
      <c r="Q796" s="141">
        <v>0</v>
      </c>
      <c r="R796" s="141">
        <f t="shared" si="242"/>
        <v>0</v>
      </c>
      <c r="S796" s="141">
        <v>0</v>
      </c>
      <c r="T796" s="142">
        <f t="shared" si="243"/>
        <v>0</v>
      </c>
      <c r="AR796" s="143" t="s">
        <v>397</v>
      </c>
      <c r="AT796" s="143" t="s">
        <v>139</v>
      </c>
      <c r="AU796" s="143" t="s">
        <v>144</v>
      </c>
      <c r="AY796" s="13" t="s">
        <v>137</v>
      </c>
      <c r="BE796" s="144">
        <f t="shared" si="244"/>
        <v>0</v>
      </c>
      <c r="BF796" s="144">
        <f t="shared" si="245"/>
        <v>0</v>
      </c>
      <c r="BG796" s="144">
        <f t="shared" si="246"/>
        <v>0</v>
      </c>
      <c r="BH796" s="144">
        <f t="shared" si="247"/>
        <v>0</v>
      </c>
      <c r="BI796" s="144">
        <f t="shared" si="248"/>
        <v>0</v>
      </c>
      <c r="BJ796" s="13" t="s">
        <v>144</v>
      </c>
      <c r="BK796" s="144">
        <f t="shared" si="249"/>
        <v>0</v>
      </c>
      <c r="BL796" s="13" t="s">
        <v>397</v>
      </c>
      <c r="BM796" s="143" t="s">
        <v>2683</v>
      </c>
    </row>
    <row r="797" spans="2:65" s="1" customFormat="1" ht="24.2" customHeight="1">
      <c r="B797" s="29"/>
      <c r="C797" s="131" t="s">
        <v>2684</v>
      </c>
      <c r="D797" s="131" t="s">
        <v>139</v>
      </c>
      <c r="E797" s="132" t="s">
        <v>2685</v>
      </c>
      <c r="F797" s="133" t="s">
        <v>2686</v>
      </c>
      <c r="G797" s="134" t="s">
        <v>1946</v>
      </c>
      <c r="H797" s="135">
        <v>2</v>
      </c>
      <c r="I797" s="136"/>
      <c r="J797" s="137">
        <f t="shared" si="240"/>
        <v>0</v>
      </c>
      <c r="K797" s="138"/>
      <c r="L797" s="29"/>
      <c r="M797" s="139" t="s">
        <v>1</v>
      </c>
      <c r="N797" s="140" t="s">
        <v>48</v>
      </c>
      <c r="P797" s="141">
        <f t="shared" si="241"/>
        <v>0</v>
      </c>
      <c r="Q797" s="141">
        <v>0</v>
      </c>
      <c r="R797" s="141">
        <f t="shared" si="242"/>
        <v>0</v>
      </c>
      <c r="S797" s="141">
        <v>0</v>
      </c>
      <c r="T797" s="142">
        <f t="shared" si="243"/>
        <v>0</v>
      </c>
      <c r="AR797" s="143" t="s">
        <v>397</v>
      </c>
      <c r="AT797" s="143" t="s">
        <v>139</v>
      </c>
      <c r="AU797" s="143" t="s">
        <v>144</v>
      </c>
      <c r="AY797" s="13" t="s">
        <v>137</v>
      </c>
      <c r="BE797" s="144">
        <f t="shared" si="244"/>
        <v>0</v>
      </c>
      <c r="BF797" s="144">
        <f t="shared" si="245"/>
        <v>0</v>
      </c>
      <c r="BG797" s="144">
        <f t="shared" si="246"/>
        <v>0</v>
      </c>
      <c r="BH797" s="144">
        <f t="shared" si="247"/>
        <v>0</v>
      </c>
      <c r="BI797" s="144">
        <f t="shared" si="248"/>
        <v>0</v>
      </c>
      <c r="BJ797" s="13" t="s">
        <v>144</v>
      </c>
      <c r="BK797" s="144">
        <f t="shared" si="249"/>
        <v>0</v>
      </c>
      <c r="BL797" s="13" t="s">
        <v>397</v>
      </c>
      <c r="BM797" s="143" t="s">
        <v>2687</v>
      </c>
    </row>
    <row r="798" spans="2:65" s="1" customFormat="1" ht="24.2" customHeight="1">
      <c r="B798" s="29"/>
      <c r="C798" s="131" t="s">
        <v>2688</v>
      </c>
      <c r="D798" s="131" t="s">
        <v>139</v>
      </c>
      <c r="E798" s="132" t="s">
        <v>2689</v>
      </c>
      <c r="F798" s="133" t="s">
        <v>2690</v>
      </c>
      <c r="G798" s="134" t="s">
        <v>1946</v>
      </c>
      <c r="H798" s="135">
        <v>2</v>
      </c>
      <c r="I798" s="136"/>
      <c r="J798" s="137">
        <f t="shared" si="240"/>
        <v>0</v>
      </c>
      <c r="K798" s="138"/>
      <c r="L798" s="29"/>
      <c r="M798" s="139" t="s">
        <v>1</v>
      </c>
      <c r="N798" s="140" t="s">
        <v>48</v>
      </c>
      <c r="P798" s="141">
        <f t="shared" si="241"/>
        <v>0</v>
      </c>
      <c r="Q798" s="141">
        <v>0</v>
      </c>
      <c r="R798" s="141">
        <f t="shared" si="242"/>
        <v>0</v>
      </c>
      <c r="S798" s="141">
        <v>0</v>
      </c>
      <c r="T798" s="142">
        <f t="shared" si="243"/>
        <v>0</v>
      </c>
      <c r="AR798" s="143" t="s">
        <v>397</v>
      </c>
      <c r="AT798" s="143" t="s">
        <v>139</v>
      </c>
      <c r="AU798" s="143" t="s">
        <v>144</v>
      </c>
      <c r="AY798" s="13" t="s">
        <v>137</v>
      </c>
      <c r="BE798" s="144">
        <f t="shared" si="244"/>
        <v>0</v>
      </c>
      <c r="BF798" s="144">
        <f t="shared" si="245"/>
        <v>0</v>
      </c>
      <c r="BG798" s="144">
        <f t="shared" si="246"/>
        <v>0</v>
      </c>
      <c r="BH798" s="144">
        <f t="shared" si="247"/>
        <v>0</v>
      </c>
      <c r="BI798" s="144">
        <f t="shared" si="248"/>
        <v>0</v>
      </c>
      <c r="BJ798" s="13" t="s">
        <v>144</v>
      </c>
      <c r="BK798" s="144">
        <f t="shared" si="249"/>
        <v>0</v>
      </c>
      <c r="BL798" s="13" t="s">
        <v>397</v>
      </c>
      <c r="BM798" s="143" t="s">
        <v>2691</v>
      </c>
    </row>
    <row r="799" spans="2:65" s="1" customFormat="1" ht="24.2" customHeight="1">
      <c r="B799" s="29"/>
      <c r="C799" s="131" t="s">
        <v>2692</v>
      </c>
      <c r="D799" s="131" t="s">
        <v>139</v>
      </c>
      <c r="E799" s="132" t="s">
        <v>2693</v>
      </c>
      <c r="F799" s="133" t="s">
        <v>2694</v>
      </c>
      <c r="G799" s="134" t="s">
        <v>354</v>
      </c>
      <c r="H799" s="135">
        <v>8</v>
      </c>
      <c r="I799" s="136"/>
      <c r="J799" s="137">
        <f t="shared" si="240"/>
        <v>0</v>
      </c>
      <c r="K799" s="138"/>
      <c r="L799" s="29"/>
      <c r="M799" s="139" t="s">
        <v>1</v>
      </c>
      <c r="N799" s="140" t="s">
        <v>48</v>
      </c>
      <c r="P799" s="141">
        <f t="shared" si="241"/>
        <v>0</v>
      </c>
      <c r="Q799" s="141">
        <v>0</v>
      </c>
      <c r="R799" s="141">
        <f t="shared" si="242"/>
        <v>0</v>
      </c>
      <c r="S799" s="141">
        <v>0</v>
      </c>
      <c r="T799" s="142">
        <f t="shared" si="243"/>
        <v>0</v>
      </c>
      <c r="AR799" s="143" t="s">
        <v>397</v>
      </c>
      <c r="AT799" s="143" t="s">
        <v>139</v>
      </c>
      <c r="AU799" s="143" t="s">
        <v>144</v>
      </c>
      <c r="AY799" s="13" t="s">
        <v>137</v>
      </c>
      <c r="BE799" s="144">
        <f t="shared" si="244"/>
        <v>0</v>
      </c>
      <c r="BF799" s="144">
        <f t="shared" si="245"/>
        <v>0</v>
      </c>
      <c r="BG799" s="144">
        <f t="shared" si="246"/>
        <v>0</v>
      </c>
      <c r="BH799" s="144">
        <f t="shared" si="247"/>
        <v>0</v>
      </c>
      <c r="BI799" s="144">
        <f t="shared" si="248"/>
        <v>0</v>
      </c>
      <c r="BJ799" s="13" t="s">
        <v>144</v>
      </c>
      <c r="BK799" s="144">
        <f t="shared" si="249"/>
        <v>0</v>
      </c>
      <c r="BL799" s="13" t="s">
        <v>397</v>
      </c>
      <c r="BM799" s="143" t="s">
        <v>2695</v>
      </c>
    </row>
    <row r="800" spans="2:65" s="1" customFormat="1" ht="24.2" customHeight="1">
      <c r="B800" s="29"/>
      <c r="C800" s="131" t="s">
        <v>2696</v>
      </c>
      <c r="D800" s="131" t="s">
        <v>139</v>
      </c>
      <c r="E800" s="132" t="s">
        <v>2697</v>
      </c>
      <c r="F800" s="133" t="s">
        <v>2698</v>
      </c>
      <c r="G800" s="134" t="s">
        <v>354</v>
      </c>
      <c r="H800" s="135">
        <v>8</v>
      </c>
      <c r="I800" s="136"/>
      <c r="J800" s="137">
        <f t="shared" si="240"/>
        <v>0</v>
      </c>
      <c r="K800" s="138"/>
      <c r="L800" s="29"/>
      <c r="M800" s="139" t="s">
        <v>1</v>
      </c>
      <c r="N800" s="140" t="s">
        <v>48</v>
      </c>
      <c r="P800" s="141">
        <f t="shared" si="241"/>
        <v>0</v>
      </c>
      <c r="Q800" s="141">
        <v>0</v>
      </c>
      <c r="R800" s="141">
        <f t="shared" si="242"/>
        <v>0</v>
      </c>
      <c r="S800" s="141">
        <v>0</v>
      </c>
      <c r="T800" s="142">
        <f t="shared" si="243"/>
        <v>0</v>
      </c>
      <c r="AR800" s="143" t="s">
        <v>397</v>
      </c>
      <c r="AT800" s="143" t="s">
        <v>139</v>
      </c>
      <c r="AU800" s="143" t="s">
        <v>144</v>
      </c>
      <c r="AY800" s="13" t="s">
        <v>137</v>
      </c>
      <c r="BE800" s="144">
        <f t="shared" si="244"/>
        <v>0</v>
      </c>
      <c r="BF800" s="144">
        <f t="shared" si="245"/>
        <v>0</v>
      </c>
      <c r="BG800" s="144">
        <f t="shared" si="246"/>
        <v>0</v>
      </c>
      <c r="BH800" s="144">
        <f t="shared" si="247"/>
        <v>0</v>
      </c>
      <c r="BI800" s="144">
        <f t="shared" si="248"/>
        <v>0</v>
      </c>
      <c r="BJ800" s="13" t="s">
        <v>144</v>
      </c>
      <c r="BK800" s="144">
        <f t="shared" si="249"/>
        <v>0</v>
      </c>
      <c r="BL800" s="13" t="s">
        <v>397</v>
      </c>
      <c r="BM800" s="143" t="s">
        <v>2699</v>
      </c>
    </row>
    <row r="801" spans="2:65" s="1" customFormat="1" ht="24.2" customHeight="1">
      <c r="B801" s="29"/>
      <c r="C801" s="131" t="s">
        <v>2700</v>
      </c>
      <c r="D801" s="131" t="s">
        <v>139</v>
      </c>
      <c r="E801" s="132" t="s">
        <v>2701</v>
      </c>
      <c r="F801" s="133" t="s">
        <v>2702</v>
      </c>
      <c r="G801" s="134" t="s">
        <v>354</v>
      </c>
      <c r="H801" s="135">
        <v>4</v>
      </c>
      <c r="I801" s="136"/>
      <c r="J801" s="137">
        <f t="shared" si="240"/>
        <v>0</v>
      </c>
      <c r="K801" s="138"/>
      <c r="L801" s="29"/>
      <c r="M801" s="139" t="s">
        <v>1</v>
      </c>
      <c r="N801" s="140" t="s">
        <v>48</v>
      </c>
      <c r="P801" s="141">
        <f t="shared" si="241"/>
        <v>0</v>
      </c>
      <c r="Q801" s="141">
        <v>0</v>
      </c>
      <c r="R801" s="141">
        <f t="shared" si="242"/>
        <v>0</v>
      </c>
      <c r="S801" s="141">
        <v>0</v>
      </c>
      <c r="T801" s="142">
        <f t="shared" si="243"/>
        <v>0</v>
      </c>
      <c r="AR801" s="143" t="s">
        <v>397</v>
      </c>
      <c r="AT801" s="143" t="s">
        <v>139</v>
      </c>
      <c r="AU801" s="143" t="s">
        <v>144</v>
      </c>
      <c r="AY801" s="13" t="s">
        <v>137</v>
      </c>
      <c r="BE801" s="144">
        <f t="shared" si="244"/>
        <v>0</v>
      </c>
      <c r="BF801" s="144">
        <f t="shared" si="245"/>
        <v>0</v>
      </c>
      <c r="BG801" s="144">
        <f t="shared" si="246"/>
        <v>0</v>
      </c>
      <c r="BH801" s="144">
        <f t="shared" si="247"/>
        <v>0</v>
      </c>
      <c r="BI801" s="144">
        <f t="shared" si="248"/>
        <v>0</v>
      </c>
      <c r="BJ801" s="13" t="s">
        <v>144</v>
      </c>
      <c r="BK801" s="144">
        <f t="shared" si="249"/>
        <v>0</v>
      </c>
      <c r="BL801" s="13" t="s">
        <v>397</v>
      </c>
      <c r="BM801" s="143" t="s">
        <v>2703</v>
      </c>
    </row>
    <row r="802" spans="2:65" s="1" customFormat="1" ht="24.2" customHeight="1">
      <c r="B802" s="29"/>
      <c r="C802" s="131" t="s">
        <v>2704</v>
      </c>
      <c r="D802" s="131" t="s">
        <v>139</v>
      </c>
      <c r="E802" s="132" t="s">
        <v>2705</v>
      </c>
      <c r="F802" s="133" t="s">
        <v>2706</v>
      </c>
      <c r="G802" s="134" t="s">
        <v>354</v>
      </c>
      <c r="H802" s="135">
        <v>4</v>
      </c>
      <c r="I802" s="136"/>
      <c r="J802" s="137">
        <f t="shared" si="240"/>
        <v>0</v>
      </c>
      <c r="K802" s="138"/>
      <c r="L802" s="29"/>
      <c r="M802" s="139" t="s">
        <v>1</v>
      </c>
      <c r="N802" s="140" t="s">
        <v>48</v>
      </c>
      <c r="P802" s="141">
        <f t="shared" si="241"/>
        <v>0</v>
      </c>
      <c r="Q802" s="141">
        <v>0</v>
      </c>
      <c r="R802" s="141">
        <f t="shared" si="242"/>
        <v>0</v>
      </c>
      <c r="S802" s="141">
        <v>0</v>
      </c>
      <c r="T802" s="142">
        <f t="shared" si="243"/>
        <v>0</v>
      </c>
      <c r="AR802" s="143" t="s">
        <v>397</v>
      </c>
      <c r="AT802" s="143" t="s">
        <v>139</v>
      </c>
      <c r="AU802" s="143" t="s">
        <v>144</v>
      </c>
      <c r="AY802" s="13" t="s">
        <v>137</v>
      </c>
      <c r="BE802" s="144">
        <f t="shared" si="244"/>
        <v>0</v>
      </c>
      <c r="BF802" s="144">
        <f t="shared" si="245"/>
        <v>0</v>
      </c>
      <c r="BG802" s="144">
        <f t="shared" si="246"/>
        <v>0</v>
      </c>
      <c r="BH802" s="144">
        <f t="shared" si="247"/>
        <v>0</v>
      </c>
      <c r="BI802" s="144">
        <f t="shared" si="248"/>
        <v>0</v>
      </c>
      <c r="BJ802" s="13" t="s">
        <v>144</v>
      </c>
      <c r="BK802" s="144">
        <f t="shared" si="249"/>
        <v>0</v>
      </c>
      <c r="BL802" s="13" t="s">
        <v>397</v>
      </c>
      <c r="BM802" s="143" t="s">
        <v>2707</v>
      </c>
    </row>
    <row r="803" spans="2:65" s="1" customFormat="1" ht="24.2" customHeight="1">
      <c r="B803" s="29"/>
      <c r="C803" s="131" t="s">
        <v>2708</v>
      </c>
      <c r="D803" s="131" t="s">
        <v>139</v>
      </c>
      <c r="E803" s="132" t="s">
        <v>2709</v>
      </c>
      <c r="F803" s="133" t="s">
        <v>2710</v>
      </c>
      <c r="G803" s="134" t="s">
        <v>1946</v>
      </c>
      <c r="H803" s="135">
        <v>1</v>
      </c>
      <c r="I803" s="136"/>
      <c r="J803" s="137">
        <f t="shared" ref="J803:J834" si="250">ROUND(I803*H803,2)</f>
        <v>0</v>
      </c>
      <c r="K803" s="138"/>
      <c r="L803" s="29"/>
      <c r="M803" s="139" t="s">
        <v>1</v>
      </c>
      <c r="N803" s="140" t="s">
        <v>48</v>
      </c>
      <c r="P803" s="141">
        <f t="shared" ref="P803:P834" si="251">O803*H803</f>
        <v>0</v>
      </c>
      <c r="Q803" s="141">
        <v>0</v>
      </c>
      <c r="R803" s="141">
        <f t="shared" ref="R803:R834" si="252">Q803*H803</f>
        <v>0</v>
      </c>
      <c r="S803" s="141">
        <v>0</v>
      </c>
      <c r="T803" s="142">
        <f t="shared" ref="T803:T834" si="253">S803*H803</f>
        <v>0</v>
      </c>
      <c r="AR803" s="143" t="s">
        <v>397</v>
      </c>
      <c r="AT803" s="143" t="s">
        <v>139</v>
      </c>
      <c r="AU803" s="143" t="s">
        <v>144</v>
      </c>
      <c r="AY803" s="13" t="s">
        <v>137</v>
      </c>
      <c r="BE803" s="144">
        <f t="shared" ref="BE803:BE811" si="254">IF(N803="základná",J803,0)</f>
        <v>0</v>
      </c>
      <c r="BF803" s="144">
        <f t="shared" ref="BF803:BF811" si="255">IF(N803="znížená",J803,0)</f>
        <v>0</v>
      </c>
      <c r="BG803" s="144">
        <f t="shared" ref="BG803:BG811" si="256">IF(N803="zákl. prenesená",J803,0)</f>
        <v>0</v>
      </c>
      <c r="BH803" s="144">
        <f t="shared" ref="BH803:BH811" si="257">IF(N803="zníž. prenesená",J803,0)</f>
        <v>0</v>
      </c>
      <c r="BI803" s="144">
        <f t="shared" ref="BI803:BI811" si="258">IF(N803="nulová",J803,0)</f>
        <v>0</v>
      </c>
      <c r="BJ803" s="13" t="s">
        <v>144</v>
      </c>
      <c r="BK803" s="144">
        <f t="shared" ref="BK803:BK811" si="259">ROUND(I803*H803,2)</f>
        <v>0</v>
      </c>
      <c r="BL803" s="13" t="s">
        <v>397</v>
      </c>
      <c r="BM803" s="143" t="s">
        <v>2711</v>
      </c>
    </row>
    <row r="804" spans="2:65" s="1" customFormat="1" ht="24.2" customHeight="1">
      <c r="B804" s="29"/>
      <c r="C804" s="131" t="s">
        <v>2712</v>
      </c>
      <c r="D804" s="131" t="s">
        <v>139</v>
      </c>
      <c r="E804" s="132" t="s">
        <v>2713</v>
      </c>
      <c r="F804" s="133" t="s">
        <v>2714</v>
      </c>
      <c r="G804" s="134" t="s">
        <v>153</v>
      </c>
      <c r="H804" s="135">
        <v>2</v>
      </c>
      <c r="I804" s="136"/>
      <c r="J804" s="137">
        <f t="shared" si="250"/>
        <v>0</v>
      </c>
      <c r="K804" s="138"/>
      <c r="L804" s="29"/>
      <c r="M804" s="139" t="s">
        <v>1</v>
      </c>
      <c r="N804" s="140" t="s">
        <v>48</v>
      </c>
      <c r="P804" s="141">
        <f t="shared" si="251"/>
        <v>0</v>
      </c>
      <c r="Q804" s="141">
        <v>0</v>
      </c>
      <c r="R804" s="141">
        <f t="shared" si="252"/>
        <v>0</v>
      </c>
      <c r="S804" s="141">
        <v>0</v>
      </c>
      <c r="T804" s="142">
        <f t="shared" si="253"/>
        <v>0</v>
      </c>
      <c r="AR804" s="143" t="s">
        <v>397</v>
      </c>
      <c r="AT804" s="143" t="s">
        <v>139</v>
      </c>
      <c r="AU804" s="143" t="s">
        <v>144</v>
      </c>
      <c r="AY804" s="13" t="s">
        <v>137</v>
      </c>
      <c r="BE804" s="144">
        <f t="shared" si="254"/>
        <v>0</v>
      </c>
      <c r="BF804" s="144">
        <f t="shared" si="255"/>
        <v>0</v>
      </c>
      <c r="BG804" s="144">
        <f t="shared" si="256"/>
        <v>0</v>
      </c>
      <c r="BH804" s="144">
        <f t="shared" si="257"/>
        <v>0</v>
      </c>
      <c r="BI804" s="144">
        <f t="shared" si="258"/>
        <v>0</v>
      </c>
      <c r="BJ804" s="13" t="s">
        <v>144</v>
      </c>
      <c r="BK804" s="144">
        <f t="shared" si="259"/>
        <v>0</v>
      </c>
      <c r="BL804" s="13" t="s">
        <v>397</v>
      </c>
      <c r="BM804" s="143" t="s">
        <v>2715</v>
      </c>
    </row>
    <row r="805" spans="2:65" s="1" customFormat="1" ht="24.2" customHeight="1">
      <c r="B805" s="29"/>
      <c r="C805" s="131" t="s">
        <v>2716</v>
      </c>
      <c r="D805" s="131" t="s">
        <v>139</v>
      </c>
      <c r="E805" s="132" t="s">
        <v>2717</v>
      </c>
      <c r="F805" s="133" t="s">
        <v>2718</v>
      </c>
      <c r="G805" s="134" t="s">
        <v>1946</v>
      </c>
      <c r="H805" s="135">
        <v>1</v>
      </c>
      <c r="I805" s="136"/>
      <c r="J805" s="137">
        <f t="shared" si="250"/>
        <v>0</v>
      </c>
      <c r="K805" s="138"/>
      <c r="L805" s="29"/>
      <c r="M805" s="139" t="s">
        <v>1</v>
      </c>
      <c r="N805" s="140" t="s">
        <v>48</v>
      </c>
      <c r="P805" s="141">
        <f t="shared" si="251"/>
        <v>0</v>
      </c>
      <c r="Q805" s="141">
        <v>0</v>
      </c>
      <c r="R805" s="141">
        <f t="shared" si="252"/>
        <v>0</v>
      </c>
      <c r="S805" s="141">
        <v>0</v>
      </c>
      <c r="T805" s="142">
        <f t="shared" si="253"/>
        <v>0</v>
      </c>
      <c r="AR805" s="143" t="s">
        <v>397</v>
      </c>
      <c r="AT805" s="143" t="s">
        <v>139</v>
      </c>
      <c r="AU805" s="143" t="s">
        <v>144</v>
      </c>
      <c r="AY805" s="13" t="s">
        <v>137</v>
      </c>
      <c r="BE805" s="144">
        <f t="shared" si="254"/>
        <v>0</v>
      </c>
      <c r="BF805" s="144">
        <f t="shared" si="255"/>
        <v>0</v>
      </c>
      <c r="BG805" s="144">
        <f t="shared" si="256"/>
        <v>0</v>
      </c>
      <c r="BH805" s="144">
        <f t="shared" si="257"/>
        <v>0</v>
      </c>
      <c r="BI805" s="144">
        <f t="shared" si="258"/>
        <v>0</v>
      </c>
      <c r="BJ805" s="13" t="s">
        <v>144</v>
      </c>
      <c r="BK805" s="144">
        <f t="shared" si="259"/>
        <v>0</v>
      </c>
      <c r="BL805" s="13" t="s">
        <v>397</v>
      </c>
      <c r="BM805" s="143" t="s">
        <v>2719</v>
      </c>
    </row>
    <row r="806" spans="2:65" s="1" customFormat="1" ht="24.2" customHeight="1">
      <c r="B806" s="29"/>
      <c r="C806" s="131" t="s">
        <v>2720</v>
      </c>
      <c r="D806" s="131" t="s">
        <v>139</v>
      </c>
      <c r="E806" s="132" t="s">
        <v>2721</v>
      </c>
      <c r="F806" s="133" t="s">
        <v>2722</v>
      </c>
      <c r="G806" s="134" t="s">
        <v>1946</v>
      </c>
      <c r="H806" s="135">
        <v>1</v>
      </c>
      <c r="I806" s="136"/>
      <c r="J806" s="137">
        <f t="shared" si="250"/>
        <v>0</v>
      </c>
      <c r="K806" s="138"/>
      <c r="L806" s="29"/>
      <c r="M806" s="139" t="s">
        <v>1</v>
      </c>
      <c r="N806" s="140" t="s">
        <v>48</v>
      </c>
      <c r="P806" s="141">
        <f t="shared" si="251"/>
        <v>0</v>
      </c>
      <c r="Q806" s="141">
        <v>0</v>
      </c>
      <c r="R806" s="141">
        <f t="shared" si="252"/>
        <v>0</v>
      </c>
      <c r="S806" s="141">
        <v>0</v>
      </c>
      <c r="T806" s="142">
        <f t="shared" si="253"/>
        <v>0</v>
      </c>
      <c r="AR806" s="143" t="s">
        <v>397</v>
      </c>
      <c r="AT806" s="143" t="s">
        <v>139</v>
      </c>
      <c r="AU806" s="143" t="s">
        <v>144</v>
      </c>
      <c r="AY806" s="13" t="s">
        <v>137</v>
      </c>
      <c r="BE806" s="144">
        <f t="shared" si="254"/>
        <v>0</v>
      </c>
      <c r="BF806" s="144">
        <f t="shared" si="255"/>
        <v>0</v>
      </c>
      <c r="BG806" s="144">
        <f t="shared" si="256"/>
        <v>0</v>
      </c>
      <c r="BH806" s="144">
        <f t="shared" si="257"/>
        <v>0</v>
      </c>
      <c r="BI806" s="144">
        <f t="shared" si="258"/>
        <v>0</v>
      </c>
      <c r="BJ806" s="13" t="s">
        <v>144</v>
      </c>
      <c r="BK806" s="144">
        <f t="shared" si="259"/>
        <v>0</v>
      </c>
      <c r="BL806" s="13" t="s">
        <v>397</v>
      </c>
      <c r="BM806" s="143" t="s">
        <v>2723</v>
      </c>
    </row>
    <row r="807" spans="2:65" s="1" customFormat="1" ht="24.2" customHeight="1">
      <c r="B807" s="29"/>
      <c r="C807" s="131" t="s">
        <v>2724</v>
      </c>
      <c r="D807" s="131" t="s">
        <v>139</v>
      </c>
      <c r="E807" s="132" t="s">
        <v>2725</v>
      </c>
      <c r="F807" s="133" t="s">
        <v>2726</v>
      </c>
      <c r="G807" s="134" t="s">
        <v>1946</v>
      </c>
      <c r="H807" s="135">
        <v>2</v>
      </c>
      <c r="I807" s="136"/>
      <c r="J807" s="137">
        <f t="shared" si="250"/>
        <v>0</v>
      </c>
      <c r="K807" s="138"/>
      <c r="L807" s="29"/>
      <c r="M807" s="139" t="s">
        <v>1</v>
      </c>
      <c r="N807" s="140" t="s">
        <v>48</v>
      </c>
      <c r="P807" s="141">
        <f t="shared" si="251"/>
        <v>0</v>
      </c>
      <c r="Q807" s="141">
        <v>0</v>
      </c>
      <c r="R807" s="141">
        <f t="shared" si="252"/>
        <v>0</v>
      </c>
      <c r="S807" s="141">
        <v>0</v>
      </c>
      <c r="T807" s="142">
        <f t="shared" si="253"/>
        <v>0</v>
      </c>
      <c r="AR807" s="143" t="s">
        <v>397</v>
      </c>
      <c r="AT807" s="143" t="s">
        <v>139</v>
      </c>
      <c r="AU807" s="143" t="s">
        <v>144</v>
      </c>
      <c r="AY807" s="13" t="s">
        <v>137</v>
      </c>
      <c r="BE807" s="144">
        <f t="shared" si="254"/>
        <v>0</v>
      </c>
      <c r="BF807" s="144">
        <f t="shared" si="255"/>
        <v>0</v>
      </c>
      <c r="BG807" s="144">
        <f t="shared" si="256"/>
        <v>0</v>
      </c>
      <c r="BH807" s="144">
        <f t="shared" si="257"/>
        <v>0</v>
      </c>
      <c r="BI807" s="144">
        <f t="shared" si="258"/>
        <v>0</v>
      </c>
      <c r="BJ807" s="13" t="s">
        <v>144</v>
      </c>
      <c r="BK807" s="144">
        <f t="shared" si="259"/>
        <v>0</v>
      </c>
      <c r="BL807" s="13" t="s">
        <v>397</v>
      </c>
      <c r="BM807" s="143" t="s">
        <v>2727</v>
      </c>
    </row>
    <row r="808" spans="2:65" s="1" customFormat="1" ht="24.2" customHeight="1">
      <c r="B808" s="29"/>
      <c r="C808" s="131" t="s">
        <v>2728</v>
      </c>
      <c r="D808" s="131" t="s">
        <v>139</v>
      </c>
      <c r="E808" s="132" t="s">
        <v>2729</v>
      </c>
      <c r="F808" s="133" t="s">
        <v>2730</v>
      </c>
      <c r="G808" s="134" t="s">
        <v>1946</v>
      </c>
      <c r="H808" s="135">
        <v>2</v>
      </c>
      <c r="I808" s="136"/>
      <c r="J808" s="137">
        <f t="shared" si="250"/>
        <v>0</v>
      </c>
      <c r="K808" s="138"/>
      <c r="L808" s="29"/>
      <c r="M808" s="139" t="s">
        <v>1</v>
      </c>
      <c r="N808" s="140" t="s">
        <v>48</v>
      </c>
      <c r="P808" s="141">
        <f t="shared" si="251"/>
        <v>0</v>
      </c>
      <c r="Q808" s="141">
        <v>0</v>
      </c>
      <c r="R808" s="141">
        <f t="shared" si="252"/>
        <v>0</v>
      </c>
      <c r="S808" s="141">
        <v>0</v>
      </c>
      <c r="T808" s="142">
        <f t="shared" si="253"/>
        <v>0</v>
      </c>
      <c r="AR808" s="143" t="s">
        <v>397</v>
      </c>
      <c r="AT808" s="143" t="s">
        <v>139</v>
      </c>
      <c r="AU808" s="143" t="s">
        <v>144</v>
      </c>
      <c r="AY808" s="13" t="s">
        <v>137</v>
      </c>
      <c r="BE808" s="144">
        <f t="shared" si="254"/>
        <v>0</v>
      </c>
      <c r="BF808" s="144">
        <f t="shared" si="255"/>
        <v>0</v>
      </c>
      <c r="BG808" s="144">
        <f t="shared" si="256"/>
        <v>0</v>
      </c>
      <c r="BH808" s="144">
        <f t="shared" si="257"/>
        <v>0</v>
      </c>
      <c r="BI808" s="144">
        <f t="shared" si="258"/>
        <v>0</v>
      </c>
      <c r="BJ808" s="13" t="s">
        <v>144</v>
      </c>
      <c r="BK808" s="144">
        <f t="shared" si="259"/>
        <v>0</v>
      </c>
      <c r="BL808" s="13" t="s">
        <v>397</v>
      </c>
      <c r="BM808" s="143" t="s">
        <v>2731</v>
      </c>
    </row>
    <row r="809" spans="2:65" s="1" customFormat="1" ht="24.2" customHeight="1">
      <c r="B809" s="29"/>
      <c r="C809" s="131" t="s">
        <v>2732</v>
      </c>
      <c r="D809" s="131" t="s">
        <v>139</v>
      </c>
      <c r="E809" s="132" t="s">
        <v>2733</v>
      </c>
      <c r="F809" s="133" t="s">
        <v>2734</v>
      </c>
      <c r="G809" s="134" t="s">
        <v>1946</v>
      </c>
      <c r="H809" s="135">
        <v>4</v>
      </c>
      <c r="I809" s="136"/>
      <c r="J809" s="137">
        <f t="shared" si="250"/>
        <v>0</v>
      </c>
      <c r="K809" s="138"/>
      <c r="L809" s="29"/>
      <c r="M809" s="139" t="s">
        <v>1</v>
      </c>
      <c r="N809" s="140" t="s">
        <v>48</v>
      </c>
      <c r="P809" s="141">
        <f t="shared" si="251"/>
        <v>0</v>
      </c>
      <c r="Q809" s="141">
        <v>0</v>
      </c>
      <c r="R809" s="141">
        <f t="shared" si="252"/>
        <v>0</v>
      </c>
      <c r="S809" s="141">
        <v>0</v>
      </c>
      <c r="T809" s="142">
        <f t="shared" si="253"/>
        <v>0</v>
      </c>
      <c r="AR809" s="143" t="s">
        <v>397</v>
      </c>
      <c r="AT809" s="143" t="s">
        <v>139</v>
      </c>
      <c r="AU809" s="143" t="s">
        <v>144</v>
      </c>
      <c r="AY809" s="13" t="s">
        <v>137</v>
      </c>
      <c r="BE809" s="144">
        <f t="shared" si="254"/>
        <v>0</v>
      </c>
      <c r="BF809" s="144">
        <f t="shared" si="255"/>
        <v>0</v>
      </c>
      <c r="BG809" s="144">
        <f t="shared" si="256"/>
        <v>0</v>
      </c>
      <c r="BH809" s="144">
        <f t="shared" si="257"/>
        <v>0</v>
      </c>
      <c r="BI809" s="144">
        <f t="shared" si="258"/>
        <v>0</v>
      </c>
      <c r="BJ809" s="13" t="s">
        <v>144</v>
      </c>
      <c r="BK809" s="144">
        <f t="shared" si="259"/>
        <v>0</v>
      </c>
      <c r="BL809" s="13" t="s">
        <v>397</v>
      </c>
      <c r="BM809" s="143" t="s">
        <v>2735</v>
      </c>
    </row>
    <row r="810" spans="2:65" s="1" customFormat="1" ht="24.2" customHeight="1">
      <c r="B810" s="29"/>
      <c r="C810" s="131" t="s">
        <v>2736</v>
      </c>
      <c r="D810" s="131" t="s">
        <v>139</v>
      </c>
      <c r="E810" s="132" t="s">
        <v>2737</v>
      </c>
      <c r="F810" s="133" t="s">
        <v>2738</v>
      </c>
      <c r="G810" s="134" t="s">
        <v>1946</v>
      </c>
      <c r="H810" s="135">
        <v>2</v>
      </c>
      <c r="I810" s="136"/>
      <c r="J810" s="137">
        <f t="shared" si="250"/>
        <v>0</v>
      </c>
      <c r="K810" s="138"/>
      <c r="L810" s="29"/>
      <c r="M810" s="139" t="s">
        <v>1</v>
      </c>
      <c r="N810" s="140" t="s">
        <v>48</v>
      </c>
      <c r="P810" s="141">
        <f t="shared" si="251"/>
        <v>0</v>
      </c>
      <c r="Q810" s="141">
        <v>0</v>
      </c>
      <c r="R810" s="141">
        <f t="shared" si="252"/>
        <v>0</v>
      </c>
      <c r="S810" s="141">
        <v>0</v>
      </c>
      <c r="T810" s="142">
        <f t="shared" si="253"/>
        <v>0</v>
      </c>
      <c r="AR810" s="143" t="s">
        <v>397</v>
      </c>
      <c r="AT810" s="143" t="s">
        <v>139</v>
      </c>
      <c r="AU810" s="143" t="s">
        <v>144</v>
      </c>
      <c r="AY810" s="13" t="s">
        <v>137</v>
      </c>
      <c r="BE810" s="144">
        <f t="shared" si="254"/>
        <v>0</v>
      </c>
      <c r="BF810" s="144">
        <f t="shared" si="255"/>
        <v>0</v>
      </c>
      <c r="BG810" s="144">
        <f t="shared" si="256"/>
        <v>0</v>
      </c>
      <c r="BH810" s="144">
        <f t="shared" si="257"/>
        <v>0</v>
      </c>
      <c r="BI810" s="144">
        <f t="shared" si="258"/>
        <v>0</v>
      </c>
      <c r="BJ810" s="13" t="s">
        <v>144</v>
      </c>
      <c r="BK810" s="144">
        <f t="shared" si="259"/>
        <v>0</v>
      </c>
      <c r="BL810" s="13" t="s">
        <v>397</v>
      </c>
      <c r="BM810" s="143" t="s">
        <v>2739</v>
      </c>
    </row>
    <row r="811" spans="2:65" s="1" customFormat="1" ht="24.2" customHeight="1">
      <c r="B811" s="29"/>
      <c r="C811" s="131" t="s">
        <v>2740</v>
      </c>
      <c r="D811" s="131" t="s">
        <v>139</v>
      </c>
      <c r="E811" s="132" t="s">
        <v>2741</v>
      </c>
      <c r="F811" s="133" t="s">
        <v>2742</v>
      </c>
      <c r="G811" s="134" t="s">
        <v>1946</v>
      </c>
      <c r="H811" s="135">
        <v>1</v>
      </c>
      <c r="I811" s="136"/>
      <c r="J811" s="137">
        <f t="shared" si="250"/>
        <v>0</v>
      </c>
      <c r="K811" s="138"/>
      <c r="L811" s="29"/>
      <c r="M811" s="139" t="s">
        <v>1</v>
      </c>
      <c r="N811" s="140" t="s">
        <v>48</v>
      </c>
      <c r="P811" s="141">
        <f t="shared" si="251"/>
        <v>0</v>
      </c>
      <c r="Q811" s="141">
        <v>0</v>
      </c>
      <c r="R811" s="141">
        <f t="shared" si="252"/>
        <v>0</v>
      </c>
      <c r="S811" s="141">
        <v>0</v>
      </c>
      <c r="T811" s="142">
        <f t="shared" si="253"/>
        <v>0</v>
      </c>
      <c r="AR811" s="143" t="s">
        <v>397</v>
      </c>
      <c r="AT811" s="143" t="s">
        <v>139</v>
      </c>
      <c r="AU811" s="143" t="s">
        <v>144</v>
      </c>
      <c r="AY811" s="13" t="s">
        <v>137</v>
      </c>
      <c r="BE811" s="144">
        <f t="shared" si="254"/>
        <v>0</v>
      </c>
      <c r="BF811" s="144">
        <f t="shared" si="255"/>
        <v>0</v>
      </c>
      <c r="BG811" s="144">
        <f t="shared" si="256"/>
        <v>0</v>
      </c>
      <c r="BH811" s="144">
        <f t="shared" si="257"/>
        <v>0</v>
      </c>
      <c r="BI811" s="144">
        <f t="shared" si="258"/>
        <v>0</v>
      </c>
      <c r="BJ811" s="13" t="s">
        <v>144</v>
      </c>
      <c r="BK811" s="144">
        <f t="shared" si="259"/>
        <v>0</v>
      </c>
      <c r="BL811" s="13" t="s">
        <v>397</v>
      </c>
      <c r="BM811" s="143" t="s">
        <v>2743</v>
      </c>
    </row>
    <row r="812" spans="2:65" s="11" customFormat="1" ht="25.9" customHeight="1">
      <c r="B812" s="119"/>
      <c r="D812" s="120" t="s">
        <v>81</v>
      </c>
      <c r="E812" s="121" t="s">
        <v>1954</v>
      </c>
      <c r="F812" s="121" t="s">
        <v>2744</v>
      </c>
      <c r="I812" s="122"/>
      <c r="J812" s="123">
        <f>BK812</f>
        <v>0</v>
      </c>
      <c r="L812" s="119"/>
      <c r="M812" s="124"/>
      <c r="P812" s="125">
        <f>P813</f>
        <v>0</v>
      </c>
      <c r="R812" s="125">
        <f>R813</f>
        <v>0</v>
      </c>
      <c r="T812" s="126">
        <f>T813</f>
        <v>0</v>
      </c>
      <c r="AR812" s="120" t="s">
        <v>158</v>
      </c>
      <c r="AT812" s="127" t="s">
        <v>81</v>
      </c>
      <c r="AU812" s="127" t="s">
        <v>82</v>
      </c>
      <c r="AY812" s="120" t="s">
        <v>137</v>
      </c>
      <c r="BK812" s="128">
        <f>BK813</f>
        <v>0</v>
      </c>
    </row>
    <row r="813" spans="2:65" s="1" customFormat="1" ht="37.9" customHeight="1">
      <c r="B813" s="29"/>
      <c r="C813" s="131" t="s">
        <v>2745</v>
      </c>
      <c r="D813" s="131" t="s">
        <v>139</v>
      </c>
      <c r="E813" s="132" t="s">
        <v>2746</v>
      </c>
      <c r="F813" s="133" t="s">
        <v>2747</v>
      </c>
      <c r="G813" s="134" t="s">
        <v>1330</v>
      </c>
      <c r="H813" s="135">
        <v>1</v>
      </c>
      <c r="I813" s="136"/>
      <c r="J813" s="137">
        <f>ROUND(I813*H813,2)</f>
        <v>0</v>
      </c>
      <c r="K813" s="138"/>
      <c r="L813" s="29"/>
      <c r="M813" s="157" t="s">
        <v>1</v>
      </c>
      <c r="N813" s="158" t="s">
        <v>48</v>
      </c>
      <c r="O813" s="159"/>
      <c r="P813" s="160">
        <f>O813*H813</f>
        <v>0</v>
      </c>
      <c r="Q813" s="160">
        <v>0</v>
      </c>
      <c r="R813" s="160">
        <f>Q813*H813</f>
        <v>0</v>
      </c>
      <c r="S813" s="160">
        <v>0</v>
      </c>
      <c r="T813" s="161">
        <f>S813*H813</f>
        <v>0</v>
      </c>
      <c r="AR813" s="143" t="s">
        <v>143</v>
      </c>
      <c r="AT813" s="143" t="s">
        <v>139</v>
      </c>
      <c r="AU813" s="143" t="s">
        <v>87</v>
      </c>
      <c r="AY813" s="13" t="s">
        <v>137</v>
      </c>
      <c r="BE813" s="144">
        <f>IF(N813="základná",J813,0)</f>
        <v>0</v>
      </c>
      <c r="BF813" s="144">
        <f>IF(N813="znížená",J813,0)</f>
        <v>0</v>
      </c>
      <c r="BG813" s="144">
        <f>IF(N813="zákl. prenesená",J813,0)</f>
        <v>0</v>
      </c>
      <c r="BH813" s="144">
        <f>IF(N813="zníž. prenesená",J813,0)</f>
        <v>0</v>
      </c>
      <c r="BI813" s="144">
        <f>IF(N813="nulová",J813,0)</f>
        <v>0</v>
      </c>
      <c r="BJ813" s="13" t="s">
        <v>144</v>
      </c>
      <c r="BK813" s="144">
        <f>ROUND(I813*H813,2)</f>
        <v>0</v>
      </c>
      <c r="BL813" s="13" t="s">
        <v>143</v>
      </c>
      <c r="BM813" s="143" t="s">
        <v>2748</v>
      </c>
    </row>
    <row r="814" spans="2:65" s="1" customFormat="1" ht="6.95" customHeight="1">
      <c r="B814" s="44"/>
      <c r="C814" s="45"/>
      <c r="D814" s="45"/>
      <c r="E814" s="45"/>
      <c r="F814" s="45"/>
      <c r="G814" s="45"/>
      <c r="H814" s="45"/>
      <c r="I814" s="45"/>
      <c r="J814" s="45"/>
      <c r="K814" s="45"/>
      <c r="L814" s="29"/>
    </row>
  </sheetData>
  <sheetProtection algorithmName="SHA-512" hashValue="2vwaJNSXzxQBZJ2B6vDrGn29MxIePDmVm/3zvAkgzFcMtyBw7FEXkWz2+tIMdvzozKHjfTkkVaY8yVUk31kI+A==" saltValue="uWK7rjWhUkAjzMLClKipSSVmqUAu9MJW6og4QINWTeCLisx60W/5MwLbjAzXGPyM9kN1J8OtdGRQTDpsBCUg5A==" spinCount="100000" sheet="1" objects="1" scenarios="1" formatColumns="0" formatRows="0" autoFilter="0"/>
  <autoFilter ref="C138:K813" xr:uid="{00000000-0009-0000-0000-000001000000}"/>
  <mergeCells count="6">
    <mergeCell ref="L2:V2"/>
    <mergeCell ref="E7:H7"/>
    <mergeCell ref="E16:H16"/>
    <mergeCell ref="E25:H25"/>
    <mergeCell ref="E84:H84"/>
    <mergeCell ref="E131:H131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3-2023-001 - Rekonštrukci...</vt:lpstr>
      <vt:lpstr>'3-2023-001 - Rekonštrukci...'!Názvy_tlače</vt:lpstr>
      <vt:lpstr>'Rekapitulácia stavby'!Názvy_tlače</vt:lpstr>
      <vt:lpstr>'3-2023-001 - Rekonštrukci...'!Oblasť_tlače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Verejne-obstar</dc:creator>
  <cp:lastModifiedBy>Kučková Helena</cp:lastModifiedBy>
  <dcterms:created xsi:type="dcterms:W3CDTF">2025-08-26T12:31:01Z</dcterms:created>
  <dcterms:modified xsi:type="dcterms:W3CDTF">2025-08-27T07:11:28Z</dcterms:modified>
</cp:coreProperties>
</file>